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8\cimca\"/>
    </mc:Choice>
  </mc:AlternateContent>
  <bookViews>
    <workbookView xWindow="0" yWindow="0" windowWidth="28800" windowHeight="11835" firstSheet="17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C31" i="7" l="1"/>
  <c r="H64" i="3"/>
  <c r="H59" i="3"/>
  <c r="H33" i="3"/>
  <c r="E12" i="3"/>
  <c r="E29" i="3"/>
  <c r="E23" i="10" l="1"/>
  <c r="C23" i="10"/>
  <c r="C59" i="3" l="1"/>
  <c r="C64" i="3" s="1"/>
  <c r="C33" i="3"/>
  <c r="C9" i="3"/>
  <c r="E33" i="3"/>
  <c r="E59" i="3" s="1"/>
  <c r="E64" i="3" s="1"/>
  <c r="O10" i="34" l="1"/>
  <c r="O9" i="34"/>
  <c r="N10" i="34"/>
  <c r="N9" i="34"/>
  <c r="G10" i="34"/>
  <c r="G9" i="34"/>
  <c r="F10" i="34"/>
  <c r="F9" i="34"/>
  <c r="C8" i="34"/>
  <c r="D8" i="34"/>
  <c r="E8" i="34"/>
  <c r="H8" i="34"/>
  <c r="I8" i="34"/>
  <c r="J8" i="34"/>
  <c r="K8" i="34"/>
  <c r="L8" i="34"/>
  <c r="M8" i="34"/>
  <c r="O8" i="34" l="1"/>
  <c r="N8" i="34"/>
  <c r="G8" i="34"/>
  <c r="F8" i="34"/>
  <c r="B8" i="34" l="1"/>
  <c r="F56" i="3" l="1"/>
  <c r="F29" i="3"/>
  <c r="F39" i="3"/>
  <c r="F33" i="3"/>
  <c r="F12" i="3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P7" i="33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4" i="10"/>
  <c r="B23" i="10"/>
  <c r="B24" i="10" s="1"/>
  <c r="F22" i="10"/>
  <c r="E21" i="10"/>
  <c r="B21" i="10"/>
  <c r="F21" i="10" s="1"/>
  <c r="F20" i="10"/>
  <c r="E20" i="10"/>
  <c r="E18" i="10"/>
  <c r="B18" i="10"/>
  <c r="E17" i="10"/>
  <c r="F23" i="10" s="1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G47" i="7"/>
  <c r="D47" i="7"/>
  <c r="C47" i="7"/>
  <c r="G46" i="7"/>
  <c r="G45" i="7"/>
  <c r="G44" i="7"/>
  <c r="G43" i="7"/>
  <c r="G42" i="7"/>
  <c r="D41" i="7"/>
  <c r="D40" i="7" s="1"/>
  <c r="C41" i="7"/>
  <c r="C40" i="7" s="1"/>
  <c r="G39" i="7"/>
  <c r="G38" i="7"/>
  <c r="G37" i="7"/>
  <c r="D37" i="7"/>
  <c r="C37" i="7"/>
  <c r="G36" i="7"/>
  <c r="G35" i="7"/>
  <c r="D34" i="7"/>
  <c r="C34" i="7"/>
  <c r="G33" i="7"/>
  <c r="G32" i="7"/>
  <c r="D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D9" i="6"/>
  <c r="C9" i="6"/>
  <c r="G9" i="6" s="1"/>
  <c r="G8" i="6"/>
  <c r="G7" i="6"/>
  <c r="G6" i="6"/>
  <c r="D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D40" i="5" s="1"/>
  <c r="C41" i="5"/>
  <c r="E41" i="5" s="1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C11" i="4"/>
  <c r="F9" i="4"/>
  <c r="F8" i="4"/>
  <c r="F7" i="4"/>
  <c r="C6" i="4"/>
  <c r="F6" i="4" s="1"/>
  <c r="G60" i="3"/>
  <c r="D60" i="3"/>
  <c r="G56" i="3"/>
  <c r="D56" i="3"/>
  <c r="G47" i="3"/>
  <c r="D47" i="3"/>
  <c r="G40" i="3"/>
  <c r="G39" i="3" s="1"/>
  <c r="D40" i="3"/>
  <c r="D39" i="3" s="1"/>
  <c r="G33" i="3"/>
  <c r="D33" i="3"/>
  <c r="G29" i="3"/>
  <c r="D29" i="3"/>
  <c r="G20" i="3"/>
  <c r="G13" i="3" s="1"/>
  <c r="D20" i="3"/>
  <c r="D13" i="3" s="1"/>
  <c r="D12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G39" i="2" s="1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F39" i="2" s="1"/>
  <c r="D40" i="2"/>
  <c r="C40" i="2"/>
  <c r="E40" i="2" s="1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F20" i="2"/>
  <c r="D20" i="2"/>
  <c r="C20" i="2"/>
  <c r="E20" i="2" s="1"/>
  <c r="E19" i="2"/>
  <c r="E18" i="2"/>
  <c r="E17" i="2"/>
  <c r="E16" i="2"/>
  <c r="E15" i="2"/>
  <c r="E14" i="2"/>
  <c r="G13" i="2"/>
  <c r="F13" i="2"/>
  <c r="F12" i="2" s="1"/>
  <c r="D13" i="2"/>
  <c r="C13" i="2"/>
  <c r="E13" i="2" s="1"/>
  <c r="E11" i="2"/>
  <c r="E10" i="2"/>
  <c r="H9" i="2"/>
  <c r="G9" i="2"/>
  <c r="F9" i="2"/>
  <c r="D9" i="2"/>
  <c r="E9" i="2" s="1"/>
  <c r="C9" i="2"/>
  <c r="E8" i="2"/>
  <c r="E7" i="2"/>
  <c r="E6" i="2"/>
  <c r="F63" i="1"/>
  <c r="F62" i="1"/>
  <c r="F61" i="1"/>
  <c r="F60" i="1"/>
  <c r="C60" i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F11" i="1"/>
  <c r="F10" i="1"/>
  <c r="C9" i="1"/>
  <c r="F9" i="1" s="1"/>
  <c r="F8" i="1"/>
  <c r="F7" i="1"/>
  <c r="F6" i="1"/>
  <c r="H12" i="2" l="1"/>
  <c r="C12" i="1"/>
  <c r="F12" i="1" s="1"/>
  <c r="G12" i="2"/>
  <c r="G59" i="2" s="1"/>
  <c r="G64" i="2" s="1"/>
  <c r="F24" i="10"/>
  <c r="G41" i="7"/>
  <c r="C10" i="7"/>
  <c r="C64" i="7" s="1"/>
  <c r="D10" i="5"/>
  <c r="D64" i="5" s="1"/>
  <c r="D69" i="5" s="1"/>
  <c r="E26" i="5"/>
  <c r="D10" i="7"/>
  <c r="D64" i="7" s="1"/>
  <c r="D69" i="7" s="1"/>
  <c r="G11" i="7"/>
  <c r="F59" i="3"/>
  <c r="F64" i="3" s="1"/>
  <c r="E33" i="2"/>
  <c r="D12" i="2"/>
  <c r="D59" i="2" s="1"/>
  <c r="D64" i="2" s="1"/>
  <c r="N39" i="33"/>
  <c r="O39" i="33" s="1"/>
  <c r="O41" i="33" s="1"/>
  <c r="N15" i="33"/>
  <c r="O15" i="33" s="1"/>
  <c r="O17" i="33" s="1"/>
  <c r="G34" i="7"/>
  <c r="G31" i="7"/>
  <c r="G26" i="7"/>
  <c r="G6" i="7"/>
  <c r="G33" i="6"/>
  <c r="C12" i="6"/>
  <c r="E65" i="5"/>
  <c r="E31" i="5"/>
  <c r="E11" i="5"/>
  <c r="E6" i="5"/>
  <c r="C10" i="4"/>
  <c r="F10" i="4" s="1"/>
  <c r="F11" i="4"/>
  <c r="D59" i="3"/>
  <c r="D64" i="3" s="1"/>
  <c r="G12" i="3"/>
  <c r="G59" i="3" s="1"/>
  <c r="G64" i="3" s="1"/>
  <c r="H59" i="2"/>
  <c r="H64" i="2" s="1"/>
  <c r="G40" i="7"/>
  <c r="D12" i="6"/>
  <c r="G13" i="6"/>
  <c r="C39" i="6"/>
  <c r="G40" i="6"/>
  <c r="D59" i="6"/>
  <c r="D64" i="6" s="1"/>
  <c r="G47" i="6"/>
  <c r="C10" i="5"/>
  <c r="C40" i="5"/>
  <c r="F40" i="4"/>
  <c r="F41" i="4"/>
  <c r="F59" i="2"/>
  <c r="F64" i="2" s="1"/>
  <c r="C12" i="2"/>
  <c r="C39" i="2"/>
  <c r="C59" i="1"/>
  <c r="F39" i="1"/>
  <c r="F13" i="1"/>
  <c r="F40" i="1"/>
  <c r="E12" i="2" l="1"/>
  <c r="E10" i="5"/>
  <c r="G10" i="7"/>
  <c r="G12" i="6"/>
  <c r="N41" i="33"/>
  <c r="N17" i="33"/>
  <c r="C64" i="4"/>
  <c r="F64" i="4" s="1"/>
  <c r="G64" i="7"/>
  <c r="C69" i="7"/>
  <c r="G69" i="7" s="1"/>
  <c r="C59" i="6"/>
  <c r="G39" i="6"/>
  <c r="C64" i="5"/>
  <c r="E40" i="5"/>
  <c r="C59" i="2"/>
  <c r="E39" i="2"/>
  <c r="C64" i="1"/>
  <c r="F64" i="1" s="1"/>
  <c r="F59" i="1"/>
  <c r="C69" i="4" l="1"/>
  <c r="F69" i="4" s="1"/>
  <c r="G59" i="6"/>
  <c r="C64" i="6"/>
  <c r="G64" i="6" s="1"/>
  <c r="E64" i="5"/>
  <c r="C69" i="5"/>
  <c r="E69" i="5" s="1"/>
  <c r="C64" i="2"/>
  <c r="E64" i="2" s="1"/>
  <c r="E59" i="2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<sst xmlns="http://schemas.openxmlformats.org/spreadsheetml/2006/main" count="2556" uniqueCount="591">
  <si>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</si>
  <si>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</si>
  <si>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</si>
  <si>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</si>
  <si>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</si>
  <si>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</si>
  <si>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</si>
  <si>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</si>
  <si>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</si>
  <si>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</si>
  <si>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</si>
  <si>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</si>
  <si>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</si>
  <si>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</si>
  <si>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</si>
  <si>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</si>
  <si>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</si>
  <si>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</si>
  <si>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</si>
  <si>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</si>
  <si>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</si>
  <si>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</si>
  <si>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</si>
  <si>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</si>
  <si>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</si>
  <si>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</si>
  <si>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</si>
  <si>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</si>
  <si>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</si>
  <si>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</si>
  <si>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</si>
  <si>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</si>
  <si>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</si>
  <si>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</si>
  <si>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</si>
  <si>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</si>
  <si>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</si>
  <si>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</si>
  <si>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</si>
  <si>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</si>
  <si>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</si>
  <si>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</si>
  <si>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</si>
  <si>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</si>
  <si>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</si>
  <si>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</si>
  <si>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</si>
  <si>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</si>
  <si>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</si>
  <si>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</si>
  <si>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</si>
  <si>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</si>
  <si>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</si>
  <si>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</si>
  <si>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</si>
  <si>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</si>
  <si>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</si>
  <si>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</si>
  <si>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</si>
  <si>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</si>
  <si>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</si>
  <si>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</si>
  <si>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</si>
  <si>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</si>
  <si>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</si>
  <si>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</si>
  <si>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</si>
  <si>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</si>
  <si>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</si>
  <si>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</si>
  <si>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</si>
  <si>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</si>
  <si>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</si>
  <si>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</si>
  <si>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</si>
  <si>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</si>
  <si>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</si>
  <si>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</si>
  <si>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</si>
  <si>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</si>
  <si>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</si>
  <si>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</si>
  <si>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</si>
  <si>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</si>
  <si>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</si>
  <si>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</si>
  <si>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</si>
  <si>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</si>
  <si>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</si>
  <si>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</si>
  <si>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</si>
  <si>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</si>
  <si>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</si>
  <si>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</si>
  <si>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</si>
  <si>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</si>
  <si>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</si>
  <si>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</si>
  <si>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</si>
  <si>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</si>
  <si>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</si>
  <si>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</si>
  <si>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</si>
  <si>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</si>
  <si>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</si>
  <si>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</si>
  <si>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</si>
  <si>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</si>
  <si>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</si>
  <si>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</si>
  <si>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</si>
  <si>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</si>
  <si>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</si>
  <si>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</si>
  <si>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</si>
  <si>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</si>
  <si>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</si>
  <si>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</si>
  <si>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</si>
  <si>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</si>
  <si>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</si>
  <si>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</si>
  <si>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</si>
  <si>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</si>
  <si>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</si>
  <si>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</si>
  <si>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</si>
  <si>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</si>
  <si>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</si>
  <si>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</si>
  <si>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</si>
  <si>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</si>
  <si>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</si>
  <si>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</si>
  <si>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</si>
  <si>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</si>
  <si>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</si>
  <si>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</si>
  <si>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</si>
  <si>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</si>
  <si>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</si>
  <si>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</si>
  <si>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</si>
  <si>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</si>
  <si>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</si>
  <si>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</si>
  <si>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</si>
  <si>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</si>
  <si>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</si>
  <si>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</si>
  <si>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</si>
  <si>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</si>
  <si>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</si>
  <si>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</si>
  <si>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</si>
  <si>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</si>
  <si>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</si>
  <si>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</si>
  <si>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</si>
  <si>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</si>
  <si>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</si>
  <si>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</si>
  <si>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</si>
  <si>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</si>
  <si>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</si>
  <si>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</si>
  <si>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</si>
  <si>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</si>
  <si>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</si>
  <si>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</si>
  <si>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</si>
  <si>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</si>
  <si>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</si>
  <si>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</si>
  <si>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</si>
  <si>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</si>
  <si>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</si>
  <si>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</si>
  <si>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</si>
  <si>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</si>
  <si>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</si>
  <si>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</si>
  <si>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</si>
  <si>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</si>
  <si>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</si>
  <si>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</si>
  <si>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</si>
  <si>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</si>
  <si>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</si>
  <si>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</si>
  <si>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</si>
  <si>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</si>
  <si>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</si>
  <si>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</si>
  <si>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</si>
  <si>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</si>
  <si>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</si>
  <si>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</si>
  <si>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</si>
  <si>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</si>
  <si>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</si>
  <si>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</si>
  <si>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</si>
  <si>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</si>
  <si>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</si>
  <si>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</si>
  <si>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</si>
  <si>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</si>
  <si>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</si>
  <si>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</si>
  <si>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</si>
  <si>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</si>
  <si>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</si>
  <si>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</si>
  <si>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</si>
  <si>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</si>
  <si>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</si>
  <si>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</si>
  <si>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</si>
  <si>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</si>
  <si>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</si>
  <si>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</si>
  <si>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</si>
  <si>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</si>
  <si>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</si>
  <si>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</si>
  <si>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</si>
  <si>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</si>
  <si>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</si>
  <si>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</si>
  <si>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</si>
  <si>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</si>
  <si>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</si>
  <si>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</si>
  <si>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</si>
  <si>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</si>
  <si>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</si>
  <si>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</si>
  <si>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</si>
  <si>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</si>
  <si>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</si>
  <si>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</si>
  <si>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</si>
  <si>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</si>
  <si>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</si>
  <si>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</si>
  <si>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</si>
  <si>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</si>
  <si>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</si>
  <si>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</si>
  <si>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</si>
  <si>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</si>
  <si>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</si>
  <si>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</si>
  <si>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</si>
  <si>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2018</t>
  </si>
  <si>
    <t>2019</t>
  </si>
  <si>
    <t>2020</t>
  </si>
  <si>
    <t>2021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</si>
  <si>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</si>
  <si>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</si>
  <si>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</si>
  <si>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</si>
  <si>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</si>
  <si>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</si>
  <si>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</si>
  <si>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</si>
  <si>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</si>
  <si>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Anteriores a 2009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</si>
  <si>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</si>
  <si>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</si>
  <si>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</si>
  <si>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</si>
  <si>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</si>
  <si>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</si>
  <si>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</si>
  <si>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</si>
  <si>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</si>
  <si>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</si>
  <si>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</si>
  <si>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</si>
  <si>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</si>
  <si>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</si>
  <si>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</si>
  <si>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</si>
  <si>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</si>
  <si>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</si>
  <si>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</si>
  <si>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</si>
  <si>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</si>
  <si>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</si>
  <si>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</si>
  <si>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</si>
  <si>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</si>
  <si>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</si>
  <si>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</si>
  <si>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</si>
  <si>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</si>
  <si>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</si>
  <si>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</si>
  <si>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</si>
  <si>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</si>
  <si>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</si>
  <si>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</si>
  <si>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</si>
  <si>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</si>
  <si>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</si>
  <si>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</si>
  <si>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</si>
  <si>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</si>
  <si>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</si>
  <si>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</si>
  <si>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</si>
  <si>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</si>
  <si>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</si>
  <si>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</si>
  <si>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</si>
  <si>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</si>
  <si>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</si>
  <si>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</si>
  <si>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</si>
  <si>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</si>
  <si>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</si>
  <si>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</si>
  <si>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</si>
  <si>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</si>
  <si>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</si>
  <si>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</si>
  <si>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</si>
  <si>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</si>
  <si>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</si>
  <si>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</si>
  <si>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</si>
  <si>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</si>
  <si>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</si>
  <si>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</si>
  <si>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</si>
  <si>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</si>
  <si>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</si>
  <si>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</si>
  <si>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</si>
  <si>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</si>
  <si>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</si>
  <si>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</si>
  <si>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</si>
  <si>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</si>
  <si>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</si>
  <si>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</si>
  <si>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</si>
  <si>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</si>
  <si>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</si>
  <si>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</si>
  <si>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</si>
  <si>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</si>
  <si>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</si>
  <si>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</si>
  <si>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</si>
  <si>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</si>
  <si>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</si>
  <si>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</si>
  <si>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</si>
  <si>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</si>
  <si>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</si>
  <si>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</si>
  <si>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</si>
  <si>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</si>
  <si>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</si>
  <si>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</si>
  <si>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</si>
  <si>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</si>
  <si>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</si>
  <si>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</si>
  <si>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</si>
  <si>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</si>
  <si>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</si>
  <si>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</si>
  <si>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</si>
  <si>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</si>
  <si>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</si>
  <si>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</si>
  <si>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</si>
  <si>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</si>
  <si>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</si>
  <si>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</si>
  <si>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</si>
  <si>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</si>
  <si>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</si>
  <si>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</si>
  <si>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</si>
  <si>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</si>
  <si>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</si>
  <si>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</si>
  <si>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</si>
  <si>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</si>
  <si>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</si>
  <si>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</si>
  <si>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</si>
  <si>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</si>
  <si>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</si>
  <si>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</si>
  <si>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</si>
  <si>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</si>
  <si>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</si>
  <si>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</si>
  <si>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</si>
  <si>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</si>
  <si>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</si>
  <si>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</si>
  <si>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</si>
  <si>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</si>
  <si>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</si>
  <si>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</si>
  <si>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</si>
  <si>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</si>
  <si>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</si>
  <si>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</si>
  <si>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</si>
  <si>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</si>
  <si>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</si>
  <si>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</si>
  <si>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</si>
  <si>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</si>
  <si>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</si>
  <si>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</si>
  <si>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</si>
  <si>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</si>
  <si>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</si>
  <si>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</si>
  <si>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</si>
  <si>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</si>
  <si>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</si>
  <si>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</si>
  <si>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</si>
  <si>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</si>
  <si>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</si>
  <si>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</si>
  <si>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</si>
  <si>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</si>
  <si>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</si>
  <si>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</si>
  <si>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</si>
  <si>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</si>
  <si>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</si>
  <si>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</si>
  <si>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</si>
  <si>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</si>
  <si>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</si>
  <si>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</si>
  <si>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</si>
  <si>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</si>
  <si>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</si>
  <si>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</si>
  <si>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</si>
  <si>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</si>
  <si>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</si>
  <si>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</si>
  <si>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</si>
  <si>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</si>
  <si>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</si>
  <si>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</si>
  <si>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</si>
  <si>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</si>
  <si>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</si>
  <si>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</si>
  <si>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</si>
  <si>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</si>
  <si>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</si>
  <si>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</si>
  <si>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</si>
  <si>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</si>
  <si>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</si>
  <si>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</si>
  <si>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</si>
  <si>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</si>
  <si>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</si>
  <si>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</si>
  <si>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</si>
  <si>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</si>
  <si>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</si>
  <si>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</si>
  <si>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</si>
  <si>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</si>
  <si>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</si>
  <si>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</si>
  <si>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</si>
  <si>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</si>
  <si>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</si>
  <si>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</si>
  <si>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</si>
  <si>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</si>
  <si>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</si>
  <si>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</si>
  <si>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</si>
  <si>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</si>
  <si>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</si>
  <si>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</si>
  <si>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</si>
  <si>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</si>
  <si>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</si>
  <si>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</si>
  <si>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</si>
  <si>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</si>
  <si>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</si>
  <si>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</si>
  <si>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</si>
  <si>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</si>
  <si>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</si>
  <si>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</si>
  <si>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</si>
  <si>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</si>
  <si>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</si>
  <si>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</si>
  <si>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</si>
  <si>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</si>
  <si>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</si>
  <si>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</si>
  <si>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</si>
  <si>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</si>
  <si>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</si>
  <si>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</si>
  <si>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</si>
  <si>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</si>
  <si>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</si>
  <si>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</si>
  <si>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</si>
  <si>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</si>
  <si>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</si>
  <si>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</si>
  <si>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</si>
  <si>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</si>
  <si>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</si>
  <si>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</si>
  <si>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</si>
  <si>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</si>
  <si>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</si>
  <si>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</si>
  <si>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</si>
  <si>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</si>
  <si>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</si>
  <si>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</si>
  <si>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</si>
  <si>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</si>
  <si>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</si>
  <si>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</si>
  <si>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</si>
  <si>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</si>
  <si>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</si>
  <si>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</si>
  <si>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</si>
  <si>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</si>
  <si>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</si>
  <si>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</si>
  <si>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</si>
  <si>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</si>
  <si>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</si>
  <si>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</si>
  <si>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</si>
  <si>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</si>
  <si>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</si>
  <si>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</si>
  <si>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</si>
  <si>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</si>
  <si>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</si>
  <si>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</si>
  <si>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</si>
  <si>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</si>
  <si>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</si>
  <si>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</si>
  <si>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</si>
  <si>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</si>
  <si>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</si>
  <si>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</si>
  <si>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</si>
  <si>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</si>
  <si>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</si>
  <si>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</si>
  <si>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</si>
  <si>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</si>
  <si>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</si>
  <si>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v8.1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</si>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</sst>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4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0" fontId="3" fillId="6" borderId="8" xfId="0" applyNumberFormat="1" applyFont="1" applyFill="1" applyBorder="1" applyAlignment="1">
      <alignment horizontal="center" wrapText="1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3" fillId="9" borderId="7" xfId="0" applyNumberFormat="1" applyFont="1" applyFill="1" applyBorder="1" applyAlignment="1" applyProtection="1">
      <alignment horizontal="right" vertical="center"/>
      <protection locked="0"/>
    </xf>
    <xf numFmtId="164" fontId="14" fillId="5" borderId="8" xfId="0" applyNumberFormat="1" applyFont="1" applyFill="1" applyBorder="1" applyAlignment="1" applyProtection="1">
      <alignment horizontal="right" wrapText="1"/>
      <protection locked="0"/>
    </xf>
    <xf numFmtId="164" fontId="15" fillId="0" borderId="8" xfId="0" applyNumberFormat="1" applyFont="1" applyBorder="1" applyAlignment="1" applyProtection="1">
      <alignment horizontal="right" wrapText="1"/>
      <protection locked="0"/>
    </xf>
    <xf numFmtId="164" fontId="14" fillId="2" borderId="8" xfId="0" applyNumberFormat="1" applyFont="1" applyFill="1" applyBorder="1" applyAlignment="1" applyProtection="1">
      <alignment horizontal="right" wrapText="1"/>
      <protection locked="0"/>
    </xf>
    <xf numFmtId="49" fontId="15" fillId="0" borderId="8" xfId="0" applyNumberFormat="1" applyFont="1" applyBorder="1" applyAlignment="1" applyProtection="1">
      <alignment wrapText="1"/>
      <protection locked="0"/>
    </xf>
    <xf numFmtId="165" fontId="15" fillId="0" borderId="8" xfId="0" applyNumberFormat="1" applyFont="1" applyBorder="1" applyAlignment="1" applyProtection="1">
      <alignment horizontal="right" wrapText="1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9" val="4"/>
</file>

<file path=xl/ctrlProps/ctrlProp2.xml><?xml version="1.0" encoding="utf-8"?>
<formControlPr xmlns="http://schemas.microsoft.com/office/spreadsheetml/2009/9/main" objectType="Drop" dropStyle="combo" dx="16" fmlaLink="$D$3" fmlaRange="$O$1:$O$6" sel="6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3" workbookViewId="0">
      <selection activeCell="C63" sqref="C63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7">
        <v>46213.41</v>
      </c>
      <c r="D6" s="48">
        <v>0</v>
      </c>
      <c r="E6" s="48">
        <v>0</v>
      </c>
      <c r="F6" s="48">
        <f t="shared" ref="F6:F64" si="0">C6</f>
        <v>46213.41</v>
      </c>
    </row>
    <row r="7" spans="1:6" ht="15.75" thickBot="1">
      <c r="A7" s="5" t="s">
        <v>9</v>
      </c>
      <c r="B7" s="5" t="s">
        <v>10</v>
      </c>
      <c r="C7" s="49">
        <v>6175.45</v>
      </c>
      <c r="D7" s="49">
        <v>0</v>
      </c>
      <c r="E7" s="49">
        <v>0</v>
      </c>
      <c r="F7" s="49">
        <f t="shared" si="0"/>
        <v>6175.45</v>
      </c>
    </row>
    <row r="8" spans="1:6" ht="15.75" thickBot="1">
      <c r="A8" s="4" t="s">
        <v>11</v>
      </c>
      <c r="B8" s="4" t="s">
        <v>12</v>
      </c>
      <c r="C8" s="47">
        <v>10008.469999999999</v>
      </c>
      <c r="D8" s="48">
        <v>0</v>
      </c>
      <c r="E8" s="48">
        <v>0</v>
      </c>
      <c r="F8" s="48">
        <f t="shared" si="0"/>
        <v>10008.469999999999</v>
      </c>
    </row>
    <row r="9" spans="1:6" ht="15.75" thickBot="1">
      <c r="A9" s="4" t="s">
        <v>13</v>
      </c>
      <c r="B9" s="4" t="s">
        <v>14</v>
      </c>
      <c r="C9" s="47">
        <f>SUM(C10:C11)</f>
        <v>460.49</v>
      </c>
      <c r="D9" s="48">
        <v>0</v>
      </c>
      <c r="E9" s="48">
        <v>0</v>
      </c>
      <c r="F9" s="48">
        <f t="shared" si="0"/>
        <v>460.49</v>
      </c>
    </row>
    <row r="10" spans="1:6">
      <c r="A10" s="5" t="s">
        <v>15</v>
      </c>
      <c r="B10" s="5" t="s">
        <v>16</v>
      </c>
      <c r="C10" s="49">
        <v>460.13</v>
      </c>
      <c r="D10" s="49">
        <v>0</v>
      </c>
      <c r="E10" s="49">
        <v>0</v>
      </c>
      <c r="F10" s="49">
        <f t="shared" si="0"/>
        <v>460.13</v>
      </c>
    </row>
    <row r="11" spans="1:6" ht="15.75" thickBot="1">
      <c r="A11" s="5" t="s">
        <v>17</v>
      </c>
      <c r="B11" s="5" t="s">
        <v>18</v>
      </c>
      <c r="C11" s="49">
        <v>0.36</v>
      </c>
      <c r="D11" s="49">
        <v>0</v>
      </c>
      <c r="E11" s="49">
        <v>0</v>
      </c>
      <c r="F11" s="49">
        <f t="shared" si="0"/>
        <v>0.36</v>
      </c>
    </row>
    <row r="12" spans="1:6" ht="15.75" thickBot="1">
      <c r="A12" s="4" t="s">
        <v>19</v>
      </c>
      <c r="B12" s="4" t="s">
        <v>20</v>
      </c>
      <c r="C12" s="47">
        <f>SUM(C13,C29)</f>
        <v>1876.51</v>
      </c>
      <c r="D12" s="48">
        <v>0</v>
      </c>
      <c r="E12" s="48">
        <v>0</v>
      </c>
      <c r="F12" s="48">
        <f t="shared" si="0"/>
        <v>1876.51</v>
      </c>
    </row>
    <row r="13" spans="1:6">
      <c r="A13" s="5" t="s">
        <v>21</v>
      </c>
      <c r="B13" s="5" t="s">
        <v>22</v>
      </c>
      <c r="C13" s="49">
        <f>SUM(C14:C20,C25:C28)</f>
        <v>233.25</v>
      </c>
      <c r="D13" s="49">
        <v>0</v>
      </c>
      <c r="E13" s="49">
        <v>0</v>
      </c>
      <c r="F13" s="49">
        <f t="shared" si="0"/>
        <v>233.25</v>
      </c>
    </row>
    <row r="14" spans="1:6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30</v>
      </c>
      <c r="C20" s="49">
        <f>SUM(C21:C24)</f>
        <v>233.25</v>
      </c>
      <c r="D20" s="49">
        <v>0</v>
      </c>
      <c r="E20" s="49">
        <v>0</v>
      </c>
      <c r="F20" s="49">
        <f t="shared" si="0"/>
        <v>233.25</v>
      </c>
    </row>
    <row r="21" spans="1:6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32</v>
      </c>
      <c r="C22" s="49">
        <v>233.25</v>
      </c>
      <c r="D22" s="49">
        <v>0</v>
      </c>
      <c r="E22" s="49">
        <v>0</v>
      </c>
      <c r="F22" s="49">
        <f t="shared" si="0"/>
        <v>233.25</v>
      </c>
    </row>
    <row r="23" spans="1:6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35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39</v>
      </c>
      <c r="B29" s="5" t="s">
        <v>40</v>
      </c>
      <c r="C29" s="49">
        <f>SUM(C30:C31)</f>
        <v>1643.26</v>
      </c>
      <c r="D29" s="49">
        <v>0</v>
      </c>
      <c r="E29" s="49">
        <v>0</v>
      </c>
      <c r="F29" s="49">
        <f t="shared" si="0"/>
        <v>1643.26</v>
      </c>
    </row>
    <row r="30" spans="1:6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ht="15.75" thickBot="1">
      <c r="A31" s="5" t="s">
        <v>23</v>
      </c>
      <c r="B31" s="5" t="s">
        <v>42</v>
      </c>
      <c r="C31" s="49">
        <v>1643.26</v>
      </c>
      <c r="D31" s="49">
        <v>0</v>
      </c>
      <c r="E31" s="49">
        <v>0</v>
      </c>
      <c r="F31" s="49">
        <f t="shared" si="0"/>
        <v>1643.26</v>
      </c>
    </row>
    <row r="32" spans="1:6" ht="15.75" thickBot="1">
      <c r="A32" s="4" t="s">
        <v>43</v>
      </c>
      <c r="B32" s="4" t="s">
        <v>44</v>
      </c>
      <c r="C32" s="47">
        <v>0</v>
      </c>
      <c r="D32" s="48">
        <v>0</v>
      </c>
      <c r="E32" s="48">
        <v>0</v>
      </c>
      <c r="F32" s="48">
        <f t="shared" si="0"/>
        <v>0</v>
      </c>
    </row>
    <row r="33" spans="1:6" ht="15.75" thickBot="1">
      <c r="A33" s="4" t="s">
        <v>45</v>
      </c>
      <c r="B33" s="4" t="s">
        <v>46</v>
      </c>
      <c r="C33" s="47">
        <f>SUM(C34:C38)</f>
        <v>12405.41</v>
      </c>
      <c r="D33" s="48">
        <v>0</v>
      </c>
      <c r="E33" s="48">
        <v>0</v>
      </c>
      <c r="F33" s="48">
        <f t="shared" si="0"/>
        <v>12405.41</v>
      </c>
    </row>
    <row r="34" spans="1:6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>
      <c r="A35" s="5" t="s">
        <v>49</v>
      </c>
      <c r="B35" s="5" t="s">
        <v>50</v>
      </c>
      <c r="C35" s="49">
        <v>73.91</v>
      </c>
      <c r="D35" s="49">
        <v>0</v>
      </c>
      <c r="E35" s="49">
        <v>0</v>
      </c>
      <c r="F35" s="49">
        <f t="shared" si="0"/>
        <v>73.91</v>
      </c>
    </row>
    <row r="36" spans="1:6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f t="shared" si="0"/>
        <v>0</v>
      </c>
    </row>
    <row r="38" spans="1:6" ht="15.75" thickBot="1">
      <c r="A38" s="5" t="s">
        <v>55</v>
      </c>
      <c r="B38" s="5" t="s">
        <v>56</v>
      </c>
      <c r="C38" s="49">
        <v>12331.5</v>
      </c>
      <c r="D38" s="49">
        <v>0</v>
      </c>
      <c r="E38" s="49">
        <v>0</v>
      </c>
      <c r="F38" s="49">
        <f t="shared" si="0"/>
        <v>12331.5</v>
      </c>
    </row>
    <row r="39" spans="1:6" ht="15.75" thickBot="1">
      <c r="A39" s="4" t="s">
        <v>57</v>
      </c>
      <c r="B39" s="4" t="s">
        <v>58</v>
      </c>
      <c r="C39" s="47">
        <f>SUM(C40,C56)</f>
        <v>6.54</v>
      </c>
      <c r="D39" s="48">
        <v>0</v>
      </c>
      <c r="E39" s="48">
        <v>0</v>
      </c>
      <c r="F39" s="48">
        <f t="shared" si="0"/>
        <v>6.54</v>
      </c>
    </row>
    <row r="40" spans="1:6">
      <c r="A40" s="5" t="s">
        <v>59</v>
      </c>
      <c r="B40" s="5" t="s">
        <v>22</v>
      </c>
      <c r="C40" s="49">
        <f>SUM(C41:C47,C52:C55)</f>
        <v>0</v>
      </c>
      <c r="D40" s="49">
        <v>0</v>
      </c>
      <c r="E40" s="49">
        <v>0</v>
      </c>
      <c r="F40" s="49">
        <f t="shared" si="0"/>
        <v>0</v>
      </c>
    </row>
    <row r="41" spans="1:6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f t="shared" si="0"/>
        <v>0</v>
      </c>
    </row>
    <row r="42" spans="1:6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f t="shared" si="0"/>
        <v>0</v>
      </c>
    </row>
    <row r="47" spans="1:6">
      <c r="A47" s="5" t="s">
        <v>23</v>
      </c>
      <c r="B47" s="5" t="s">
        <v>30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35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40</v>
      </c>
      <c r="C56" s="49">
        <f>SUM(C57:C58)</f>
        <v>6.54</v>
      </c>
      <c r="D56" s="49">
        <v>0</v>
      </c>
      <c r="E56" s="49">
        <v>0</v>
      </c>
      <c r="F56" s="49">
        <f t="shared" si="0"/>
        <v>6.54</v>
      </c>
    </row>
    <row r="57" spans="1:6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42</v>
      </c>
      <c r="C58" s="49">
        <v>6.54</v>
      </c>
      <c r="D58" s="49">
        <v>0</v>
      </c>
      <c r="E58" s="49">
        <v>0</v>
      </c>
      <c r="F58" s="49">
        <f t="shared" si="0"/>
        <v>6.54</v>
      </c>
    </row>
    <row r="59" spans="1:6">
      <c r="A59" s="6" t="s">
        <v>23</v>
      </c>
      <c r="B59" s="8" t="s">
        <v>61</v>
      </c>
      <c r="C59" s="50">
        <f>SUM(C39,C33,C32,C12,C9,C8,C6)</f>
        <v>70970.83</v>
      </c>
      <c r="D59" s="50">
        <v>0</v>
      </c>
      <c r="E59" s="50">
        <v>0</v>
      </c>
      <c r="F59" s="50">
        <f t="shared" si="0"/>
        <v>70970.83</v>
      </c>
    </row>
    <row r="60" spans="1:6">
      <c r="A60" s="4" t="s">
        <v>62</v>
      </c>
      <c r="B60" s="4" t="s">
        <v>63</v>
      </c>
      <c r="C60" s="48">
        <f>SUM(C61:C62)</f>
        <v>0</v>
      </c>
      <c r="D60" s="48">
        <v>0</v>
      </c>
      <c r="E60" s="48">
        <v>0</v>
      </c>
      <c r="F60" s="48">
        <f t="shared" si="0"/>
        <v>0</v>
      </c>
    </row>
    <row r="61" spans="1:6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4" t="s">
        <v>68</v>
      </c>
      <c r="B63" s="4" t="s">
        <v>69</v>
      </c>
      <c r="C63" s="48">
        <v>3632.49</v>
      </c>
      <c r="D63" s="48">
        <v>0</v>
      </c>
      <c r="E63" s="48">
        <v>0</v>
      </c>
      <c r="F63" s="48">
        <f t="shared" si="0"/>
        <v>3632.49</v>
      </c>
    </row>
    <row r="64" spans="1:6">
      <c r="A64" s="6" t="s">
        <v>23</v>
      </c>
      <c r="B64" s="8" t="s">
        <v>70</v>
      </c>
      <c r="C64" s="50">
        <f>SUM(C59,C60,C63)</f>
        <v>74603.320000000007</v>
      </c>
      <c r="D64" s="50">
        <v>0</v>
      </c>
      <c r="E64" s="50">
        <v>0</v>
      </c>
      <c r="F64" s="50">
        <f t="shared" si="0"/>
        <v>74603.320000000007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5" sqref="E25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3" t="s">
        <v>188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62" t="s">
        <v>2</v>
      </c>
      <c r="B5" s="62" t="s">
        <v>189</v>
      </c>
      <c r="C5" s="3" t="s">
        <v>190</v>
      </c>
      <c r="D5" s="3" t="s">
        <v>191</v>
      </c>
      <c r="E5" s="3" t="s">
        <v>192</v>
      </c>
      <c r="F5" s="62" t="s">
        <v>193</v>
      </c>
    </row>
    <row r="6" spans="1:6" ht="22.5">
      <c r="A6" s="63"/>
      <c r="B6" s="64"/>
      <c r="C6" s="3" t="s">
        <v>194</v>
      </c>
      <c r="D6" s="3" t="s">
        <v>194</v>
      </c>
      <c r="E6" s="3" t="s">
        <v>194</v>
      </c>
      <c r="F6" s="64"/>
    </row>
    <row r="7" spans="1:6">
      <c r="A7" s="64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</row>
    <row r="9" spans="1:6">
      <c r="A9" s="5" t="s">
        <v>201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</row>
    <row r="10" spans="1:6">
      <c r="A10" s="5" t="s">
        <v>202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  <row r="11" spans="1:6">
      <c r="A11" s="5" t="s">
        <v>203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</row>
    <row r="12" spans="1:6">
      <c r="A12" s="5" t="s">
        <v>204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</row>
    <row r="13" spans="1:6">
      <c r="A13" s="5" t="s">
        <v>202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</row>
    <row r="14" spans="1:6">
      <c r="A14" s="5" t="s">
        <v>203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</row>
    <row r="15" spans="1:6">
      <c r="A15" s="5" t="s">
        <v>177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</row>
    <row r="16" spans="1:6">
      <c r="A16" s="5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</row>
    <row r="17" spans="1:6">
      <c r="A17" s="5" t="s">
        <v>206</v>
      </c>
      <c r="B17" s="49">
        <v>3956.0999999999985</v>
      </c>
      <c r="C17" s="49">
        <v>3632.49</v>
      </c>
      <c r="D17" s="49">
        <v>0</v>
      </c>
      <c r="E17" s="49">
        <f>D17-C17</f>
        <v>-3632.49</v>
      </c>
      <c r="F17" s="49">
        <v>323.61</v>
      </c>
    </row>
    <row r="18" spans="1:6">
      <c r="A18" s="5" t="s">
        <v>202</v>
      </c>
      <c r="B18" s="49">
        <f>B17</f>
        <v>3956.0999999999985</v>
      </c>
      <c r="C18" s="49">
        <v>3632.49</v>
      </c>
      <c r="D18" s="49">
        <v>0</v>
      </c>
      <c r="E18" s="49">
        <f>D18-C18</f>
        <v>-3632.49</v>
      </c>
      <c r="F18" s="49">
        <v>323.61</v>
      </c>
    </row>
    <row r="19" spans="1:6">
      <c r="A19" s="5" t="s">
        <v>203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</row>
    <row r="20" spans="1:6">
      <c r="A20" s="5" t="s">
        <v>207</v>
      </c>
      <c r="B20" s="49">
        <v>8860.7999999999993</v>
      </c>
      <c r="C20" s="49">
        <v>0</v>
      </c>
      <c r="D20" s="49">
        <v>0</v>
      </c>
      <c r="E20" s="49">
        <f>D20-C20</f>
        <v>0</v>
      </c>
      <c r="F20" s="49">
        <f>B20+E20</f>
        <v>8860.7999999999993</v>
      </c>
    </row>
    <row r="21" spans="1:6">
      <c r="A21" s="5" t="s">
        <v>202</v>
      </c>
      <c r="B21" s="49">
        <f>B20</f>
        <v>8860.7999999999993</v>
      </c>
      <c r="C21" s="49">
        <v>0</v>
      </c>
      <c r="D21" s="49">
        <v>0</v>
      </c>
      <c r="E21" s="49">
        <f>D21-C21</f>
        <v>0</v>
      </c>
      <c r="F21" s="49">
        <f>B21+E21</f>
        <v>8860.7999999999993</v>
      </c>
    </row>
    <row r="22" spans="1:6">
      <c r="A22" s="5" t="s">
        <v>203</v>
      </c>
      <c r="B22" s="49">
        <v>0</v>
      </c>
      <c r="C22" s="49">
        <v>0</v>
      </c>
      <c r="D22" s="49">
        <v>0</v>
      </c>
      <c r="E22" s="49">
        <v>0</v>
      </c>
      <c r="F22" s="49">
        <f>B22+E22</f>
        <v>0</v>
      </c>
    </row>
    <row r="23" spans="1:6">
      <c r="A23" s="5" t="s">
        <v>177</v>
      </c>
      <c r="B23" s="49">
        <f>B20+B17</f>
        <v>12816.899999999998</v>
      </c>
      <c r="C23" s="49">
        <f>C18</f>
        <v>3632.49</v>
      </c>
      <c r="D23" s="49">
        <v>0</v>
      </c>
      <c r="E23" s="49">
        <f>E18</f>
        <v>-3632.49</v>
      </c>
      <c r="F23" s="49">
        <f>F20+F17</f>
        <v>9184.41</v>
      </c>
    </row>
    <row r="24" spans="1:6">
      <c r="A24" s="4" t="s">
        <v>208</v>
      </c>
      <c r="B24" s="48">
        <f>B23</f>
        <v>12816.899999999998</v>
      </c>
      <c r="C24" s="48">
        <v>3632.49</v>
      </c>
      <c r="D24" s="48">
        <v>0</v>
      </c>
      <c r="E24" s="48">
        <f>D24-C24</f>
        <v>-3632.49</v>
      </c>
      <c r="F24" s="48">
        <f>B24+E24</f>
        <v>9184.409999999998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workbookViewId="0">
      <selection activeCell="A8" sqref="A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53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</row>
    <row r="2" spans="1:2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</row>
    <row r="3" spans="1:2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>
      <c r="A5" s="62" t="s">
        <v>165</v>
      </c>
      <c r="B5" s="62" t="s">
        <v>214</v>
      </c>
      <c r="C5" s="65" t="s">
        <v>215</v>
      </c>
      <c r="D5" s="66"/>
      <c r="E5" s="66"/>
      <c r="F5" s="66"/>
      <c r="G5" s="66"/>
      <c r="H5" s="66"/>
      <c r="I5" s="67"/>
      <c r="J5" s="65" t="s">
        <v>2</v>
      </c>
      <c r="K5" s="67"/>
      <c r="L5" s="65" t="s">
        <v>216</v>
      </c>
      <c r="M5" s="66"/>
      <c r="N5" s="66"/>
      <c r="O5" s="66"/>
      <c r="P5" s="67"/>
      <c r="Q5" s="65" t="s">
        <v>217</v>
      </c>
      <c r="R5" s="66"/>
      <c r="S5" s="67"/>
      <c r="T5" s="65" t="s">
        <v>218</v>
      </c>
      <c r="U5" s="66"/>
      <c r="V5" s="66"/>
      <c r="W5" s="66"/>
      <c r="X5" s="66"/>
      <c r="Y5" s="66"/>
      <c r="Z5" s="67"/>
      <c r="AA5" s="62" t="s">
        <v>219</v>
      </c>
    </row>
    <row r="6" spans="1:27">
      <c r="A6" s="63"/>
      <c r="B6" s="63"/>
      <c r="C6" s="65" t="s">
        <v>220</v>
      </c>
      <c r="D6" s="66"/>
      <c r="E6" s="66"/>
      <c r="F6" s="66"/>
      <c r="G6" s="67"/>
      <c r="H6" s="62" t="s">
        <v>221</v>
      </c>
      <c r="I6" s="62" t="s">
        <v>222</v>
      </c>
      <c r="J6" s="65" t="s">
        <v>223</v>
      </c>
      <c r="K6" s="67"/>
      <c r="L6" s="65" t="s">
        <v>224</v>
      </c>
      <c r="M6" s="67"/>
      <c r="N6" s="62" t="s">
        <v>225</v>
      </c>
      <c r="O6" s="62" t="s">
        <v>226</v>
      </c>
      <c r="P6" s="62" t="s">
        <v>227</v>
      </c>
      <c r="Q6" s="62" t="s">
        <v>228</v>
      </c>
      <c r="R6" s="62" t="s">
        <v>229</v>
      </c>
      <c r="S6" s="62" t="s">
        <v>230</v>
      </c>
      <c r="T6" s="65" t="s">
        <v>220</v>
      </c>
      <c r="U6" s="66"/>
      <c r="V6" s="66"/>
      <c r="W6" s="66"/>
      <c r="X6" s="67"/>
      <c r="Y6" s="62" t="s">
        <v>231</v>
      </c>
      <c r="Z6" s="62" t="s">
        <v>232</v>
      </c>
      <c r="AA6" s="63"/>
    </row>
    <row r="7" spans="1:27" ht="60" customHeight="1">
      <c r="A7" s="64"/>
      <c r="B7" s="64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64"/>
      <c r="I7" s="64"/>
      <c r="J7" s="3" t="s">
        <v>238</v>
      </c>
      <c r="K7" s="3" t="s">
        <v>239</v>
      </c>
      <c r="L7" s="3" t="s">
        <v>240</v>
      </c>
      <c r="M7" s="3" t="s">
        <v>241</v>
      </c>
      <c r="N7" s="64"/>
      <c r="O7" s="64"/>
      <c r="P7" s="64"/>
      <c r="Q7" s="64"/>
      <c r="R7" s="64"/>
      <c r="S7" s="64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64"/>
      <c r="Z7" s="64"/>
      <c r="AA7" s="64"/>
    </row>
    <row r="8" spans="1:27">
      <c r="A8" s="51" t="s">
        <v>590</v>
      </c>
      <c r="B8" s="51" t="s">
        <v>590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51" t="s">
        <v>590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A7" sqref="A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3" t="s">
        <v>247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248</v>
      </c>
      <c r="B5" s="62" t="s">
        <v>249</v>
      </c>
      <c r="C5" s="62" t="s">
        <v>250</v>
      </c>
      <c r="D5" s="65" t="s">
        <v>251</v>
      </c>
      <c r="E5" s="66"/>
      <c r="F5" s="66"/>
      <c r="G5" s="66"/>
      <c r="H5" s="67"/>
      <c r="I5" s="62" t="s">
        <v>252</v>
      </c>
      <c r="J5" s="65" t="s">
        <v>253</v>
      </c>
      <c r="K5" s="66"/>
      <c r="L5" s="66"/>
      <c r="M5" s="66"/>
      <c r="N5" s="66"/>
      <c r="O5" s="66"/>
      <c r="P5" s="66"/>
      <c r="Q5" s="66"/>
      <c r="R5" s="66"/>
      <c r="S5" s="66"/>
      <c r="T5" s="67"/>
    </row>
    <row r="6" spans="1:20" ht="22.5">
      <c r="A6" s="64"/>
      <c r="B6" s="64"/>
      <c r="C6" s="64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64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51" t="s">
        <v>590</v>
      </c>
      <c r="B7" s="10">
        <v>0</v>
      </c>
      <c r="C7" s="51" t="s">
        <v>590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51" t="s">
        <v>590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3" t="s">
        <v>269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7">
      <c r="A5" s="65" t="s">
        <v>270</v>
      </c>
      <c r="B5" s="67"/>
      <c r="C5" s="62" t="s">
        <v>271</v>
      </c>
      <c r="D5" s="65" t="s">
        <v>272</v>
      </c>
      <c r="E5" s="66"/>
      <c r="F5" s="66"/>
      <c r="G5" s="67"/>
      <c r="H5" s="65" t="s">
        <v>273</v>
      </c>
      <c r="I5" s="66"/>
      <c r="J5" s="67"/>
      <c r="K5" s="62" t="s">
        <v>274</v>
      </c>
      <c r="L5" s="62" t="s">
        <v>275</v>
      </c>
      <c r="M5" s="62" t="s">
        <v>276</v>
      </c>
      <c r="N5" s="62" t="s">
        <v>277</v>
      </c>
      <c r="O5" s="62" t="s">
        <v>278</v>
      </c>
    </row>
    <row r="6" spans="1:17">
      <c r="A6" s="62" t="s">
        <v>279</v>
      </c>
      <c r="B6" s="62" t="s">
        <v>280</v>
      </c>
      <c r="C6" s="63"/>
      <c r="D6" s="62" t="s">
        <v>281</v>
      </c>
      <c r="E6" s="65" t="s">
        <v>282</v>
      </c>
      <c r="F6" s="67"/>
      <c r="G6" s="62" t="s">
        <v>283</v>
      </c>
      <c r="H6" s="62" t="s">
        <v>284</v>
      </c>
      <c r="I6" s="62" t="s">
        <v>285</v>
      </c>
      <c r="J6" s="62" t="s">
        <v>286</v>
      </c>
      <c r="K6" s="63"/>
      <c r="L6" s="63"/>
      <c r="M6" s="63"/>
      <c r="N6" s="63"/>
      <c r="O6" s="63"/>
    </row>
    <row r="7" spans="1:17" ht="45">
      <c r="A7" s="64"/>
      <c r="B7" s="64"/>
      <c r="C7" s="64"/>
      <c r="D7" s="64"/>
      <c r="E7" s="3" t="s">
        <v>287</v>
      </c>
      <c r="F7" s="3" t="s">
        <v>288</v>
      </c>
      <c r="G7" s="64"/>
      <c r="H7" s="64"/>
      <c r="I7" s="64"/>
      <c r="J7" s="64"/>
      <c r="K7" s="64"/>
      <c r="L7" s="64"/>
      <c r="M7" s="64"/>
      <c r="N7" s="64"/>
      <c r="O7" s="64"/>
    </row>
    <row r="8" spans="1:17">
      <c r="A8" s="13"/>
      <c r="B8" s="13"/>
      <c r="C8" s="10"/>
      <c r="D8" s="10"/>
      <c r="E8" s="10"/>
      <c r="F8" s="13"/>
      <c r="G8" s="13"/>
      <c r="H8" s="10"/>
      <c r="I8" s="10"/>
      <c r="J8" s="13"/>
      <c r="K8" s="10"/>
      <c r="L8" s="10"/>
      <c r="M8" s="10"/>
      <c r="N8" s="10"/>
      <c r="O8" s="13"/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D15" sqref="D15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3" t="s">
        <v>291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>
      <c r="A5" s="62" t="s">
        <v>292</v>
      </c>
      <c r="B5" s="65" t="s">
        <v>293</v>
      </c>
      <c r="C5" s="66"/>
      <c r="D5" s="66"/>
      <c r="E5" s="66"/>
      <c r="F5" s="66"/>
      <c r="G5" s="66"/>
      <c r="H5" s="66"/>
      <c r="I5" s="66"/>
      <c r="J5" s="67"/>
    </row>
    <row r="6" spans="1:10">
      <c r="A6" s="64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51" t="s">
        <v>580</v>
      </c>
      <c r="B7" s="49">
        <v>10151.549999999999</v>
      </c>
      <c r="C7" s="49">
        <v>7238.1</v>
      </c>
      <c r="D7" s="49">
        <v>18.989999999999998</v>
      </c>
      <c r="E7" s="49">
        <v>115.05</v>
      </c>
      <c r="F7" s="49">
        <v>928.43</v>
      </c>
      <c r="G7" s="49">
        <v>0</v>
      </c>
      <c r="H7" s="49">
        <v>0</v>
      </c>
      <c r="I7" s="49">
        <v>0</v>
      </c>
      <c r="J7" s="49">
        <f>SUM(B7:I7)</f>
        <v>18452.120000000003</v>
      </c>
    </row>
    <row r="8" spans="1:10">
      <c r="A8" s="51" t="s">
        <v>581</v>
      </c>
      <c r="B8" s="49">
        <v>1916.38</v>
      </c>
      <c r="C8" s="49">
        <v>936.77</v>
      </c>
      <c r="D8" s="49">
        <v>1.18</v>
      </c>
      <c r="E8" s="49">
        <v>285.27999999999997</v>
      </c>
      <c r="F8" s="49">
        <v>7.56</v>
      </c>
      <c r="G8" s="49">
        <v>5.65</v>
      </c>
      <c r="H8" s="49">
        <v>0</v>
      </c>
      <c r="I8" s="49">
        <v>0</v>
      </c>
      <c r="J8" s="49">
        <f>SUM(B8:I8)</f>
        <v>3152.8199999999997</v>
      </c>
    </row>
    <row r="9" spans="1:10">
      <c r="A9" s="51" t="s">
        <v>582</v>
      </c>
      <c r="B9" s="49">
        <v>34145.480000000003</v>
      </c>
      <c r="C9" s="49">
        <v>1833.6</v>
      </c>
      <c r="D9" s="49">
        <v>440.32</v>
      </c>
      <c r="E9" s="49">
        <v>1476.18</v>
      </c>
      <c r="F9" s="49">
        <v>126.62</v>
      </c>
      <c r="G9" s="49">
        <v>0.89</v>
      </c>
      <c r="H9" s="49">
        <v>0</v>
      </c>
      <c r="I9" s="49">
        <v>3632.49</v>
      </c>
      <c r="J9" s="49">
        <f>SUM(B9:I9)</f>
        <v>41655.58</v>
      </c>
    </row>
    <row r="10" spans="1:10">
      <c r="A10" s="51" t="s">
        <v>583</v>
      </c>
      <c r="B10" s="49">
        <v>0</v>
      </c>
      <c r="C10" s="49">
        <v>0</v>
      </c>
      <c r="D10" s="49">
        <v>0</v>
      </c>
      <c r="E10" s="49">
        <v>0</v>
      </c>
      <c r="F10" s="49">
        <v>11342.8</v>
      </c>
      <c r="G10" s="49">
        <v>0</v>
      </c>
      <c r="H10" s="49">
        <v>0</v>
      </c>
      <c r="I10" s="49">
        <v>0</v>
      </c>
      <c r="J10" s="49">
        <f>SUM(B10:I10)</f>
        <v>11342.8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9" sqref="L9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3" t="s">
        <v>302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>
      <c r="A5" s="62" t="s">
        <v>303</v>
      </c>
      <c r="B5" s="62" t="s">
        <v>304</v>
      </c>
      <c r="C5" s="65" t="s">
        <v>305</v>
      </c>
      <c r="D5" s="66"/>
      <c r="E5" s="66"/>
      <c r="F5" s="66"/>
      <c r="G5" s="66"/>
      <c r="H5" s="66"/>
      <c r="I5" s="67"/>
      <c r="J5" s="65" t="s">
        <v>306</v>
      </c>
      <c r="K5" s="66"/>
      <c r="L5" s="67"/>
    </row>
    <row r="6" spans="1:12">
      <c r="A6" s="63"/>
      <c r="B6" s="63"/>
      <c r="C6" s="62" t="s">
        <v>307</v>
      </c>
      <c r="D6" s="65" t="s">
        <v>308</v>
      </c>
      <c r="E6" s="66"/>
      <c r="F6" s="66"/>
      <c r="G6" s="66"/>
      <c r="H6" s="67"/>
      <c r="I6" s="62" t="s">
        <v>309</v>
      </c>
      <c r="J6" s="62" t="s">
        <v>310</v>
      </c>
      <c r="K6" s="62" t="s">
        <v>311</v>
      </c>
      <c r="L6" s="62" t="s">
        <v>312</v>
      </c>
    </row>
    <row r="7" spans="1:12">
      <c r="A7" s="64"/>
      <c r="B7" s="64"/>
      <c r="C7" s="64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64"/>
      <c r="J7" s="64"/>
      <c r="K7" s="64"/>
      <c r="L7" s="64"/>
    </row>
    <row r="8" spans="1:12">
      <c r="A8" s="51" t="s">
        <v>590</v>
      </c>
      <c r="B8" s="10">
        <v>0</v>
      </c>
      <c r="C8" s="51" t="s">
        <v>590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51" t="s">
        <v>590</v>
      </c>
      <c r="K8" s="10">
        <v>0</v>
      </c>
      <c r="L8" s="51" t="s">
        <v>590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3" t="s">
        <v>318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>
      <c r="A5" s="62" t="s">
        <v>2</v>
      </c>
      <c r="B5" s="62" t="s">
        <v>319</v>
      </c>
      <c r="C5" s="62" t="s">
        <v>320</v>
      </c>
      <c r="D5" s="62" t="s">
        <v>321</v>
      </c>
      <c r="E5" s="62" t="s">
        <v>322</v>
      </c>
      <c r="F5" s="65" t="s">
        <v>323</v>
      </c>
      <c r="G5" s="66"/>
      <c r="H5" s="67"/>
    </row>
    <row r="6" spans="1:8" ht="45">
      <c r="A6" s="64"/>
      <c r="B6" s="64"/>
      <c r="C6" s="64"/>
      <c r="D6" s="64"/>
      <c r="E6" s="64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49">
        <v>909.36</v>
      </c>
      <c r="C33" s="49">
        <v>752.01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50">
        <f>B33+B28</f>
        <v>909.36</v>
      </c>
      <c r="C34" s="50">
        <f>C33+C28+C25</f>
        <v>752.01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3" t="s">
        <v>346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248</v>
      </c>
      <c r="B5" s="62" t="s">
        <v>347</v>
      </c>
      <c r="C5" s="62" t="s">
        <v>348</v>
      </c>
      <c r="D5" s="62" t="s">
        <v>349</v>
      </c>
      <c r="E5" s="62" t="s">
        <v>350</v>
      </c>
      <c r="F5" s="62" t="s">
        <v>351</v>
      </c>
      <c r="G5" s="62" t="s">
        <v>310</v>
      </c>
      <c r="H5" s="65" t="s">
        <v>352</v>
      </c>
      <c r="I5" s="67"/>
      <c r="J5" s="65" t="s">
        <v>353</v>
      </c>
      <c r="K5" s="67"/>
      <c r="L5" s="65" t="s">
        <v>354</v>
      </c>
      <c r="M5" s="67"/>
    </row>
    <row r="6" spans="1:13">
      <c r="A6" s="64"/>
      <c r="B6" s="64"/>
      <c r="C6" s="64"/>
      <c r="D6" s="64"/>
      <c r="E6" s="64"/>
      <c r="F6" s="64"/>
      <c r="G6" s="64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51" t="s">
        <v>590</v>
      </c>
      <c r="B7" s="51" t="s">
        <v>590</v>
      </c>
      <c r="C7" s="10">
        <v>0</v>
      </c>
      <c r="D7" s="51" t="s">
        <v>590</v>
      </c>
      <c r="E7" s="10">
        <v>0</v>
      </c>
      <c r="F7" s="51" t="s">
        <v>590</v>
      </c>
      <c r="G7" s="51" t="s">
        <v>590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51"/>
      <c r="B8" s="51"/>
      <c r="C8" s="10"/>
      <c r="D8" s="51"/>
      <c r="E8" s="10"/>
      <c r="F8" s="51"/>
      <c r="G8" s="51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9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357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5"/>
      <c r="B206" s="15"/>
      <c r="C206" s="12"/>
      <c r="D206" s="12"/>
      <c r="E206" s="12"/>
      <c r="F206" s="12"/>
      <c r="G2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workbookViewId="0">
      <selection activeCell="A8" sqref="A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3" t="s">
        <v>365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62" t="s">
        <v>366</v>
      </c>
      <c r="B5" s="62" t="s">
        <v>367</v>
      </c>
      <c r="C5" s="65" t="s">
        <v>368</v>
      </c>
      <c r="D5" s="67"/>
      <c r="E5" s="65" t="s">
        <v>369</v>
      </c>
      <c r="F5" s="67"/>
      <c r="G5" s="65" t="s">
        <v>370</v>
      </c>
      <c r="H5" s="67"/>
      <c r="I5" s="65" t="s">
        <v>371</v>
      </c>
      <c r="J5" s="66"/>
      <c r="K5" s="66"/>
      <c r="L5" s="66"/>
      <c r="M5" s="66"/>
      <c r="N5" s="66"/>
      <c r="O5" s="66"/>
      <c r="P5" s="67"/>
      <c r="Q5" s="65" t="s">
        <v>372</v>
      </c>
      <c r="R5" s="67"/>
      <c r="S5" s="65" t="s">
        <v>373</v>
      </c>
      <c r="T5" s="66"/>
      <c r="U5" s="66"/>
      <c r="V5" s="66"/>
      <c r="W5" s="66"/>
      <c r="X5" s="66"/>
      <c r="Y5" s="67"/>
      <c r="Z5" s="65" t="s">
        <v>374</v>
      </c>
      <c r="AA5" s="66"/>
      <c r="AB5" s="66"/>
      <c r="AC5" s="66"/>
      <c r="AD5" s="66"/>
      <c r="AE5" s="66"/>
      <c r="AF5" s="67"/>
    </row>
    <row r="6" spans="1:32">
      <c r="A6" s="63"/>
      <c r="B6" s="63"/>
      <c r="C6" s="62" t="s">
        <v>375</v>
      </c>
      <c r="D6" s="62" t="s">
        <v>376</v>
      </c>
      <c r="E6" s="62" t="s">
        <v>377</v>
      </c>
      <c r="F6" s="62" t="s">
        <v>376</v>
      </c>
      <c r="G6" s="62" t="s">
        <v>378</v>
      </c>
      <c r="H6" s="62" t="s">
        <v>379</v>
      </c>
      <c r="I6" s="62" t="s">
        <v>380</v>
      </c>
      <c r="J6" s="65" t="s">
        <v>381</v>
      </c>
      <c r="K6" s="66"/>
      <c r="L6" s="66"/>
      <c r="M6" s="66"/>
      <c r="N6" s="66"/>
      <c r="O6" s="66"/>
      <c r="P6" s="67"/>
      <c r="Q6" s="62" t="s">
        <v>378</v>
      </c>
      <c r="R6" s="62" t="s">
        <v>379</v>
      </c>
      <c r="S6" s="62" t="s">
        <v>263</v>
      </c>
      <c r="T6" s="62" t="s">
        <v>262</v>
      </c>
      <c r="U6" s="62" t="s">
        <v>261</v>
      </c>
      <c r="V6" s="62" t="s">
        <v>260</v>
      </c>
      <c r="W6" s="62" t="s">
        <v>259</v>
      </c>
      <c r="X6" s="62" t="s">
        <v>255</v>
      </c>
      <c r="Y6" s="62" t="s">
        <v>382</v>
      </c>
      <c r="Z6" s="62" t="s">
        <v>263</v>
      </c>
      <c r="AA6" s="62" t="s">
        <v>262</v>
      </c>
      <c r="AB6" s="62" t="s">
        <v>261</v>
      </c>
      <c r="AC6" s="62" t="s">
        <v>260</v>
      </c>
      <c r="AD6" s="62" t="s">
        <v>259</v>
      </c>
      <c r="AE6" s="62" t="s">
        <v>255</v>
      </c>
      <c r="AF6" s="62" t="s">
        <v>382</v>
      </c>
    </row>
    <row r="7" spans="1:32">
      <c r="A7" s="64"/>
      <c r="B7" s="64"/>
      <c r="C7" s="64"/>
      <c r="D7" s="64"/>
      <c r="E7" s="64"/>
      <c r="F7" s="64"/>
      <c r="G7" s="64"/>
      <c r="H7" s="64"/>
      <c r="I7" s="64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>
      <c r="A8" s="51" t="s">
        <v>590</v>
      </c>
      <c r="B8" s="51" t="s">
        <v>590</v>
      </c>
      <c r="C8" s="51" t="s">
        <v>590</v>
      </c>
      <c r="D8" s="51" t="s">
        <v>590</v>
      </c>
      <c r="E8" s="51" t="s">
        <v>590</v>
      </c>
      <c r="F8" s="51" t="s">
        <v>590</v>
      </c>
      <c r="G8" s="51" t="s">
        <v>590</v>
      </c>
      <c r="H8" s="51" t="s">
        <v>590</v>
      </c>
      <c r="I8" s="10">
        <v>0</v>
      </c>
      <c r="J8" s="10">
        <v>0</v>
      </c>
      <c r="K8" s="10">
        <v>0</v>
      </c>
      <c r="L8" s="10"/>
      <c r="M8" s="10">
        <v>0</v>
      </c>
      <c r="N8" s="10">
        <v>0</v>
      </c>
      <c r="O8" s="10">
        <v>0</v>
      </c>
      <c r="P8" s="10">
        <v>0</v>
      </c>
      <c r="Q8" s="51" t="s">
        <v>590</v>
      </c>
      <c r="R8" s="51" t="s">
        <v>590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51" t="s">
        <v>590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51" t="s">
        <v>590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3" workbookViewId="0">
      <selection activeCell="D18" sqref="D18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71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48">
        <v>61592.82</v>
      </c>
      <c r="D6" s="48">
        <v>1740.03</v>
      </c>
      <c r="E6" s="48">
        <f t="shared" ref="E6:E64" si="0">SUM(C6,D6)</f>
        <v>63332.85</v>
      </c>
      <c r="F6" s="48">
        <v>0</v>
      </c>
      <c r="G6" s="48">
        <v>59729.07</v>
      </c>
      <c r="H6" s="48">
        <v>59729.07</v>
      </c>
    </row>
    <row r="7" spans="1:8">
      <c r="A7" s="5" t="s">
        <v>9</v>
      </c>
      <c r="B7" s="5" t="s">
        <v>10</v>
      </c>
      <c r="C7" s="49">
        <v>7826.46</v>
      </c>
      <c r="D7" s="49">
        <v>206.47</v>
      </c>
      <c r="E7" s="49">
        <f t="shared" si="0"/>
        <v>8032.93</v>
      </c>
      <c r="F7" s="49">
        <v>0</v>
      </c>
      <c r="G7" s="49">
        <v>7773.06</v>
      </c>
      <c r="H7" s="49">
        <v>7773.06</v>
      </c>
    </row>
    <row r="8" spans="1:8">
      <c r="A8" s="4" t="s">
        <v>11</v>
      </c>
      <c r="B8" s="4" t="s">
        <v>12</v>
      </c>
      <c r="C8" s="48">
        <v>17420.43</v>
      </c>
      <c r="D8" s="48">
        <v>2626.92</v>
      </c>
      <c r="E8" s="48">
        <f t="shared" si="0"/>
        <v>20047.349999999999</v>
      </c>
      <c r="F8" s="48">
        <v>0</v>
      </c>
      <c r="G8" s="48">
        <v>14489.75</v>
      </c>
      <c r="H8" s="48">
        <v>14316.12</v>
      </c>
    </row>
    <row r="9" spans="1:8">
      <c r="A9" s="4" t="s">
        <v>13</v>
      </c>
      <c r="B9" s="4" t="s">
        <v>14</v>
      </c>
      <c r="C9" s="48">
        <f t="shared" ref="C9:H9" si="1">SUM(C10:C11)</f>
        <v>673.11</v>
      </c>
      <c r="D9" s="48">
        <f t="shared" si="1"/>
        <v>29.02</v>
      </c>
      <c r="E9" s="48">
        <f t="shared" si="0"/>
        <v>702.13</v>
      </c>
      <c r="F9" s="48">
        <f t="shared" si="1"/>
        <v>0</v>
      </c>
      <c r="G9" s="48">
        <f t="shared" si="1"/>
        <v>460.49</v>
      </c>
      <c r="H9" s="48">
        <f t="shared" si="1"/>
        <v>460.49</v>
      </c>
    </row>
    <row r="10" spans="1:8">
      <c r="A10" s="5" t="s">
        <v>15</v>
      </c>
      <c r="B10" s="5" t="s">
        <v>16</v>
      </c>
      <c r="C10" s="49">
        <v>671.58</v>
      </c>
      <c r="D10" s="49">
        <v>29.02</v>
      </c>
      <c r="E10" s="49">
        <f t="shared" si="0"/>
        <v>700.6</v>
      </c>
      <c r="F10" s="49">
        <v>0</v>
      </c>
      <c r="G10" s="49">
        <v>460.13</v>
      </c>
      <c r="H10" s="49">
        <v>460.13</v>
      </c>
    </row>
    <row r="11" spans="1:8">
      <c r="A11" s="5" t="s">
        <v>78</v>
      </c>
      <c r="B11" s="5" t="s">
        <v>18</v>
      </c>
      <c r="C11" s="49">
        <v>1.53</v>
      </c>
      <c r="D11" s="49">
        <v>0</v>
      </c>
      <c r="E11" s="49">
        <f t="shared" si="0"/>
        <v>1.53</v>
      </c>
      <c r="F11" s="49">
        <v>0</v>
      </c>
      <c r="G11" s="49">
        <v>0.36</v>
      </c>
      <c r="H11" s="49">
        <v>0.36</v>
      </c>
    </row>
    <row r="12" spans="1:8">
      <c r="A12" s="4" t="s">
        <v>19</v>
      </c>
      <c r="B12" s="4" t="s">
        <v>20</v>
      </c>
      <c r="C12" s="48">
        <f t="shared" ref="C12:H12" si="2">SUM(C13,C29)</f>
        <v>1073.17</v>
      </c>
      <c r="D12" s="48">
        <f t="shared" si="2"/>
        <v>2628.51</v>
      </c>
      <c r="E12" s="48">
        <f t="shared" si="0"/>
        <v>3701.6800000000003</v>
      </c>
      <c r="F12" s="48">
        <f t="shared" si="2"/>
        <v>0</v>
      </c>
      <c r="G12" s="48">
        <f t="shared" si="2"/>
        <v>1917.5</v>
      </c>
      <c r="H12" s="48">
        <f t="shared" si="2"/>
        <v>1917.5</v>
      </c>
    </row>
    <row r="13" spans="1:8">
      <c r="A13" s="5" t="s">
        <v>21</v>
      </c>
      <c r="B13" s="5" t="s">
        <v>22</v>
      </c>
      <c r="C13" s="49">
        <f t="shared" ref="C13:H13" si="3">SUM(C14:C20,C25:C28)</f>
        <v>251</v>
      </c>
      <c r="D13" s="49">
        <f t="shared" si="3"/>
        <v>0</v>
      </c>
      <c r="E13" s="49">
        <f t="shared" si="0"/>
        <v>251</v>
      </c>
      <c r="F13" s="49">
        <f t="shared" si="3"/>
        <v>0</v>
      </c>
      <c r="G13" s="49">
        <f t="shared" si="3"/>
        <v>233.25</v>
      </c>
      <c r="H13" s="49">
        <f t="shared" si="3"/>
        <v>233.25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f t="shared" si="0"/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f t="shared" si="0"/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f t="shared" si="0"/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f t="shared" si="0"/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f t="shared" si="0"/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f t="shared" si="0"/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f t="shared" ref="C20:H20" si="4">SUM(C21:C24)</f>
        <v>251</v>
      </c>
      <c r="D20" s="49">
        <f t="shared" si="4"/>
        <v>0</v>
      </c>
      <c r="E20" s="49">
        <f t="shared" si="0"/>
        <v>251</v>
      </c>
      <c r="F20" s="49">
        <f t="shared" si="4"/>
        <v>0</v>
      </c>
      <c r="G20" s="49">
        <f t="shared" si="4"/>
        <v>233.25</v>
      </c>
      <c r="H20" s="49">
        <f t="shared" si="4"/>
        <v>233.25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f t="shared" si="0"/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251</v>
      </c>
      <c r="D22" s="49">
        <v>0</v>
      </c>
      <c r="E22" s="49">
        <f t="shared" si="0"/>
        <v>251</v>
      </c>
      <c r="F22" s="49">
        <v>0</v>
      </c>
      <c r="G22" s="49">
        <v>233.25</v>
      </c>
      <c r="H22" s="49">
        <v>233.25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f t="shared" si="0"/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f t="shared" si="0"/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80</v>
      </c>
      <c r="C25" s="49">
        <v>0</v>
      </c>
      <c r="D25" s="49">
        <v>0</v>
      </c>
      <c r="E25" s="49">
        <f t="shared" si="0"/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81</v>
      </c>
      <c r="C26" s="49">
        <v>0</v>
      </c>
      <c r="D26" s="49">
        <v>0</v>
      </c>
      <c r="E26" s="49">
        <f t="shared" si="0"/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f t="shared" si="0"/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f t="shared" si="0"/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f t="shared" ref="C29:H29" si="5">SUM(C30:C31)</f>
        <v>822.17</v>
      </c>
      <c r="D29" s="49">
        <f t="shared" si="5"/>
        <v>2628.51</v>
      </c>
      <c r="E29" s="49">
        <f t="shared" si="0"/>
        <v>3450.6800000000003</v>
      </c>
      <c r="F29" s="49">
        <f t="shared" si="5"/>
        <v>0</v>
      </c>
      <c r="G29" s="49">
        <f t="shared" si="5"/>
        <v>1684.25</v>
      </c>
      <c r="H29" s="49">
        <f t="shared" si="5"/>
        <v>1684.25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f t="shared" si="0"/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822.17</v>
      </c>
      <c r="D31" s="49">
        <v>2628.51</v>
      </c>
      <c r="E31" s="49">
        <f t="shared" si="0"/>
        <v>3450.6800000000003</v>
      </c>
      <c r="F31" s="49">
        <v>0</v>
      </c>
      <c r="G31" s="49">
        <v>1684.25</v>
      </c>
      <c r="H31" s="49">
        <v>1684.25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f t="shared" si="0"/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f t="shared" ref="C33:H33" si="6">SUM(C34:C38)</f>
        <v>13873.37</v>
      </c>
      <c r="D33" s="48">
        <f t="shared" si="6"/>
        <v>16378.99</v>
      </c>
      <c r="E33" s="48">
        <f t="shared" si="0"/>
        <v>30252.36</v>
      </c>
      <c r="F33" s="48">
        <f t="shared" si="6"/>
        <v>0</v>
      </c>
      <c r="G33" s="48">
        <f t="shared" si="6"/>
        <v>16185.38</v>
      </c>
      <c r="H33" s="48">
        <f t="shared" si="6"/>
        <v>15628.19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f t="shared" si="0"/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176</v>
      </c>
      <c r="D35" s="49">
        <v>0</v>
      </c>
      <c r="E35" s="49">
        <f t="shared" si="0"/>
        <v>176</v>
      </c>
      <c r="F35" s="49">
        <v>0</v>
      </c>
      <c r="G35" s="49">
        <v>73.91</v>
      </c>
      <c r="H35" s="49">
        <v>73.91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f t="shared" si="0"/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f t="shared" si="0"/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13697.37</v>
      </c>
      <c r="D38" s="49">
        <v>16378.99</v>
      </c>
      <c r="E38" s="49">
        <f t="shared" si="0"/>
        <v>30076.36</v>
      </c>
      <c r="F38" s="49">
        <v>0</v>
      </c>
      <c r="G38" s="49">
        <v>16111.47</v>
      </c>
      <c r="H38" s="49">
        <v>15554.28</v>
      </c>
    </row>
    <row r="39" spans="1:8">
      <c r="A39" s="4" t="s">
        <v>57</v>
      </c>
      <c r="B39" s="4" t="s">
        <v>58</v>
      </c>
      <c r="C39" s="48">
        <f t="shared" ref="C39:H39" si="7">SUM(C40,C56)</f>
        <v>1.85</v>
      </c>
      <c r="D39" s="48">
        <f t="shared" si="7"/>
        <v>27.87</v>
      </c>
      <c r="E39" s="48">
        <f t="shared" si="0"/>
        <v>29.720000000000002</v>
      </c>
      <c r="F39" s="48">
        <f t="shared" si="7"/>
        <v>0</v>
      </c>
      <c r="G39" s="48">
        <f t="shared" si="7"/>
        <v>6.54</v>
      </c>
      <c r="H39" s="48">
        <f t="shared" si="7"/>
        <v>6.54</v>
      </c>
    </row>
    <row r="40" spans="1:8">
      <c r="A40" s="5" t="s">
        <v>59</v>
      </c>
      <c r="B40" s="5" t="s">
        <v>22</v>
      </c>
      <c r="C40" s="49">
        <f t="shared" ref="C40:H40" si="8">SUM(C41:C47,C52:C55)</f>
        <v>0</v>
      </c>
      <c r="D40" s="49">
        <f t="shared" si="8"/>
        <v>0</v>
      </c>
      <c r="E40" s="49">
        <f t="shared" si="0"/>
        <v>0</v>
      </c>
      <c r="F40" s="49">
        <f t="shared" si="8"/>
        <v>0</v>
      </c>
      <c r="G40" s="49">
        <f t="shared" si="8"/>
        <v>0</v>
      </c>
      <c r="H40" s="49">
        <f t="shared" si="8"/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f t="shared" si="0"/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f t="shared" si="0"/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f t="shared" si="0"/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f t="shared" si="0"/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f t="shared" si="0"/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f t="shared" si="0"/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f t="shared" ref="C47:H47" si="9">SUM(C48:C51)</f>
        <v>0</v>
      </c>
      <c r="D47" s="49">
        <f t="shared" si="9"/>
        <v>0</v>
      </c>
      <c r="E47" s="49">
        <f t="shared" si="0"/>
        <v>0</v>
      </c>
      <c r="F47" s="49">
        <f t="shared" si="9"/>
        <v>0</v>
      </c>
      <c r="G47" s="49">
        <f t="shared" si="9"/>
        <v>0</v>
      </c>
      <c r="H47" s="49">
        <f t="shared" si="9"/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f t="shared" si="0"/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80</v>
      </c>
      <c r="C52" s="49">
        <v>0</v>
      </c>
      <c r="D52" s="49">
        <v>0</v>
      </c>
      <c r="E52" s="49">
        <f t="shared" si="0"/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81</v>
      </c>
      <c r="C53" s="49">
        <v>0</v>
      </c>
      <c r="D53" s="49">
        <v>0</v>
      </c>
      <c r="E53" s="49">
        <f t="shared" si="0"/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f t="shared" si="0"/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f t="shared" si="0"/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f t="shared" ref="C56:H56" si="10">SUM(C57:C58)</f>
        <v>1.85</v>
      </c>
      <c r="D56" s="49">
        <f t="shared" si="10"/>
        <v>27.87</v>
      </c>
      <c r="E56" s="49">
        <f t="shared" si="0"/>
        <v>29.720000000000002</v>
      </c>
      <c r="F56" s="49">
        <f t="shared" si="10"/>
        <v>0</v>
      </c>
      <c r="G56" s="49">
        <f t="shared" si="10"/>
        <v>6.54</v>
      </c>
      <c r="H56" s="49">
        <f t="shared" si="10"/>
        <v>6.54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f t="shared" si="0"/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1.85</v>
      </c>
      <c r="D58" s="49">
        <v>27.87</v>
      </c>
      <c r="E58" s="49">
        <f t="shared" si="0"/>
        <v>29.720000000000002</v>
      </c>
      <c r="F58" s="49">
        <v>0</v>
      </c>
      <c r="G58" s="49">
        <v>6.54</v>
      </c>
      <c r="H58" s="49">
        <v>6.54</v>
      </c>
    </row>
    <row r="59" spans="1:8">
      <c r="A59" s="6" t="s">
        <v>23</v>
      </c>
      <c r="B59" s="8" t="s">
        <v>61</v>
      </c>
      <c r="C59" s="50">
        <f t="shared" ref="C59:H59" si="11">SUM(C39,C33,C32,C12,C9,C8,C6)</f>
        <v>94634.75</v>
      </c>
      <c r="D59" s="50">
        <f t="shared" si="11"/>
        <v>23431.340000000004</v>
      </c>
      <c r="E59" s="50">
        <f t="shared" si="0"/>
        <v>118066.09</v>
      </c>
      <c r="F59" s="50">
        <f t="shared" si="11"/>
        <v>0</v>
      </c>
      <c r="G59" s="50">
        <f t="shared" si="11"/>
        <v>92788.73000000001</v>
      </c>
      <c r="H59" s="50">
        <f t="shared" si="11"/>
        <v>92057.91</v>
      </c>
    </row>
    <row r="60" spans="1:8">
      <c r="A60" s="4" t="s">
        <v>62</v>
      </c>
      <c r="B60" s="4" t="s">
        <v>63</v>
      </c>
      <c r="C60" s="48">
        <f t="shared" ref="C60:H60" si="12">SUM(C61:C62)</f>
        <v>1.5</v>
      </c>
      <c r="D60" s="48">
        <f t="shared" si="12"/>
        <v>0</v>
      </c>
      <c r="E60" s="48">
        <f t="shared" si="0"/>
        <v>1.5</v>
      </c>
      <c r="F60" s="48">
        <f t="shared" si="12"/>
        <v>0</v>
      </c>
      <c r="G60" s="48">
        <f t="shared" si="12"/>
        <v>0</v>
      </c>
      <c r="H60" s="48">
        <f t="shared" si="12"/>
        <v>0</v>
      </c>
    </row>
    <row r="61" spans="1:8">
      <c r="A61" s="5" t="s">
        <v>64</v>
      </c>
      <c r="B61" s="5" t="s">
        <v>65</v>
      </c>
      <c r="C61" s="49">
        <v>1.5</v>
      </c>
      <c r="D61" s="49">
        <v>0</v>
      </c>
      <c r="E61" s="49">
        <f t="shared" si="0"/>
        <v>1.5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f t="shared" si="0"/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3883.75</v>
      </c>
      <c r="D63" s="48">
        <v>0</v>
      </c>
      <c r="E63" s="48">
        <f t="shared" si="0"/>
        <v>3883.75</v>
      </c>
      <c r="F63" s="48">
        <v>0</v>
      </c>
      <c r="G63" s="48">
        <v>3632.49</v>
      </c>
      <c r="H63" s="48">
        <v>3632.49</v>
      </c>
    </row>
    <row r="64" spans="1:8">
      <c r="A64" s="6" t="s">
        <v>23</v>
      </c>
      <c r="B64" s="8" t="s">
        <v>70</v>
      </c>
      <c r="C64" s="50">
        <f t="shared" ref="C64:H64" si="13">SUM(C59,C60,C63)</f>
        <v>98520</v>
      </c>
      <c r="D64" s="50">
        <f t="shared" si="13"/>
        <v>23431.340000000004</v>
      </c>
      <c r="E64" s="50">
        <f t="shared" si="0"/>
        <v>121951.34</v>
      </c>
      <c r="F64" s="50">
        <f t="shared" si="13"/>
        <v>0</v>
      </c>
      <c r="G64" s="50">
        <f t="shared" si="13"/>
        <v>96421.220000000016</v>
      </c>
      <c r="H64" s="50">
        <f t="shared" si="13"/>
        <v>95690.400000000009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3" t="s">
        <v>384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>
      <c r="A5" s="62" t="s">
        <v>2</v>
      </c>
      <c r="B5" s="65" t="s">
        <v>166</v>
      </c>
      <c r="C5" s="67"/>
      <c r="D5" s="62" t="s">
        <v>385</v>
      </c>
    </row>
    <row r="6" spans="1:4">
      <c r="A6" s="64"/>
      <c r="B6" s="3" t="s">
        <v>386</v>
      </c>
      <c r="C6" s="3" t="s">
        <v>387</v>
      </c>
      <c r="D6" s="64"/>
    </row>
    <row r="7" spans="1:4">
      <c r="A7" s="5" t="s">
        <v>388</v>
      </c>
      <c r="B7" s="10">
        <v>0</v>
      </c>
      <c r="C7" s="10">
        <v>0</v>
      </c>
      <c r="D7" s="51" t="s">
        <v>590</v>
      </c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3" t="s">
        <v>391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>
      <c r="A5" s="65" t="s">
        <v>392</v>
      </c>
      <c r="B5" s="67"/>
      <c r="C5" s="65" t="s">
        <v>393</v>
      </c>
      <c r="D5" s="66"/>
      <c r="E5" s="66"/>
      <c r="F5" s="67"/>
    </row>
    <row r="6" spans="1:6">
      <c r="A6" s="62" t="s">
        <v>385</v>
      </c>
      <c r="B6" s="62" t="s">
        <v>311</v>
      </c>
      <c r="C6" s="65" t="s">
        <v>355</v>
      </c>
      <c r="D6" s="67"/>
      <c r="E6" s="65" t="s">
        <v>356</v>
      </c>
      <c r="F6" s="67"/>
    </row>
    <row r="7" spans="1:6" ht="22.5">
      <c r="A7" s="64"/>
      <c r="B7" s="64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51" t="s">
        <v>590</v>
      </c>
      <c r="B8" s="10">
        <v>0</v>
      </c>
      <c r="C8" s="51" t="s">
        <v>590</v>
      </c>
      <c r="D8" s="10">
        <v>0</v>
      </c>
      <c r="E8" s="51" t="s">
        <v>590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53" t="s">
        <v>394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>
      <c r="A5" s="62" t="s">
        <v>248</v>
      </c>
      <c r="B5" s="62" t="s">
        <v>347</v>
      </c>
      <c r="C5" s="62" t="s">
        <v>395</v>
      </c>
      <c r="D5" s="62" t="s">
        <v>396</v>
      </c>
      <c r="E5" s="62" t="s">
        <v>310</v>
      </c>
      <c r="F5" s="65" t="s">
        <v>397</v>
      </c>
      <c r="G5" s="67"/>
      <c r="H5" s="65" t="s">
        <v>354</v>
      </c>
      <c r="I5" s="67"/>
    </row>
    <row r="6" spans="1:9">
      <c r="A6" s="64"/>
      <c r="B6" s="64"/>
      <c r="C6" s="64"/>
      <c r="D6" s="64"/>
      <c r="E6" s="64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51" t="s">
        <v>590</v>
      </c>
      <c r="B7" s="51" t="s">
        <v>590</v>
      </c>
      <c r="C7" s="10">
        <v>0</v>
      </c>
      <c r="D7" s="10">
        <v>0</v>
      </c>
      <c r="E7" s="51" t="s">
        <v>590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9" sqref="D9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398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51" t="s">
        <v>584</v>
      </c>
      <c r="B6" s="51" t="s">
        <v>585</v>
      </c>
      <c r="C6" s="49" t="s">
        <v>23</v>
      </c>
      <c r="D6" s="49">
        <v>180</v>
      </c>
      <c r="E6" s="49" t="s">
        <v>23</v>
      </c>
      <c r="F6" s="49" t="s">
        <v>23</v>
      </c>
      <c r="G6" s="49">
        <f>SUM(D6)</f>
        <v>180</v>
      </c>
    </row>
    <row r="7" spans="1:7">
      <c r="A7" s="51" t="s">
        <v>586</v>
      </c>
      <c r="B7" s="51" t="s">
        <v>587</v>
      </c>
      <c r="C7" s="49" t="s">
        <v>23</v>
      </c>
      <c r="D7" s="49">
        <v>45</v>
      </c>
      <c r="E7" s="49" t="s">
        <v>23</v>
      </c>
      <c r="F7" s="49" t="s">
        <v>23</v>
      </c>
      <c r="G7" s="49">
        <f>SUM(D7)</f>
        <v>45</v>
      </c>
    </row>
    <row r="8" spans="1:7">
      <c r="A8" s="51" t="s">
        <v>588</v>
      </c>
      <c r="B8" s="51" t="s">
        <v>589</v>
      </c>
      <c r="C8" s="49" t="s">
        <v>23</v>
      </c>
      <c r="D8" s="49">
        <v>8.25</v>
      </c>
      <c r="E8" s="49" t="s">
        <v>23</v>
      </c>
      <c r="F8" s="49" t="s">
        <v>23</v>
      </c>
      <c r="G8" s="49">
        <f>SUM(D8)</f>
        <v>8.25</v>
      </c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9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405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406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409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410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53" t="s">
        <v>411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23</v>
      </c>
      <c r="B5" s="65" t="s">
        <v>412</v>
      </c>
      <c r="C5" s="66"/>
      <c r="D5" s="66"/>
      <c r="E5" s="66"/>
      <c r="F5" s="66"/>
      <c r="G5" s="66"/>
      <c r="H5" s="66"/>
      <c r="I5" s="66"/>
      <c r="J5" s="67"/>
      <c r="K5" s="65" t="s">
        <v>413</v>
      </c>
      <c r="L5" s="66"/>
      <c r="M5" s="66"/>
      <c r="N5" s="66"/>
      <c r="O5" s="66"/>
      <c r="P5" s="66"/>
      <c r="Q5" s="66"/>
      <c r="R5" s="66"/>
      <c r="S5" s="66"/>
      <c r="T5" s="67"/>
    </row>
    <row r="6" spans="1:20">
      <c r="A6" s="63"/>
      <c r="B6" s="65" t="s">
        <v>414</v>
      </c>
      <c r="C6" s="66"/>
      <c r="D6" s="66"/>
      <c r="E6" s="66"/>
      <c r="F6" s="66"/>
      <c r="G6" s="66"/>
      <c r="H6" s="67"/>
      <c r="I6" s="65" t="s">
        <v>415</v>
      </c>
      <c r="J6" s="67"/>
      <c r="K6" s="65" t="s">
        <v>416</v>
      </c>
      <c r="L6" s="66"/>
      <c r="M6" s="66"/>
      <c r="N6" s="66"/>
      <c r="O6" s="66"/>
      <c r="P6" s="66"/>
      <c r="Q6" s="66"/>
      <c r="R6" s="67"/>
      <c r="S6" s="65" t="s">
        <v>415</v>
      </c>
      <c r="T6" s="67"/>
    </row>
    <row r="7" spans="1:20" ht="33.75">
      <c r="A7" s="64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2" workbookViewId="0">
      <selection activeCell="C51" sqref="C51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82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48">
        <v>932.49</v>
      </c>
      <c r="D6" s="48">
        <v>41.39</v>
      </c>
      <c r="E6" s="48">
        <v>77.69</v>
      </c>
      <c r="F6" s="48">
        <v>357.4</v>
      </c>
      <c r="G6" s="48">
        <v>331.06</v>
      </c>
      <c r="H6" s="48">
        <v>0</v>
      </c>
    </row>
    <row r="7" spans="1:8">
      <c r="A7" s="5" t="s">
        <v>9</v>
      </c>
      <c r="B7" s="5" t="s">
        <v>10</v>
      </c>
      <c r="C7" s="49">
        <v>98.55</v>
      </c>
      <c r="D7" s="49">
        <v>11.5</v>
      </c>
      <c r="E7" s="49">
        <v>10.55</v>
      </c>
      <c r="F7" s="49">
        <v>41.01</v>
      </c>
      <c r="G7" s="49">
        <v>44.86</v>
      </c>
      <c r="H7" s="49">
        <v>0</v>
      </c>
    </row>
    <row r="8" spans="1:8">
      <c r="A8" s="4" t="s">
        <v>11</v>
      </c>
      <c r="B8" s="4" t="s">
        <v>12</v>
      </c>
      <c r="C8" s="48">
        <v>0</v>
      </c>
      <c r="D8" s="48">
        <v>-242.74</v>
      </c>
      <c r="E8" s="48">
        <v>648.55999999999995</v>
      </c>
      <c r="F8" s="48">
        <v>1631.91</v>
      </c>
      <c r="G8" s="48">
        <v>639.84</v>
      </c>
      <c r="H8" s="48">
        <v>-50.65</v>
      </c>
    </row>
    <row r="9" spans="1:8">
      <c r="A9" s="4" t="s">
        <v>13</v>
      </c>
      <c r="B9" s="4" t="s">
        <v>14</v>
      </c>
      <c r="C9" s="48">
        <f t="shared" ref="C9:D9" si="0">SUM(C10:C11)</f>
        <v>28.37</v>
      </c>
      <c r="D9" s="48">
        <f t="shared" si="0"/>
        <v>0.65</v>
      </c>
      <c r="E9" s="48">
        <v>0</v>
      </c>
      <c r="F9" s="48">
        <v>0</v>
      </c>
      <c r="G9" s="48">
        <f t="shared" ref="G9" si="1">SUM(G10:G11)</f>
        <v>0</v>
      </c>
      <c r="H9" s="48">
        <v>0</v>
      </c>
    </row>
    <row r="10" spans="1:8">
      <c r="A10" s="5" t="s">
        <v>15</v>
      </c>
      <c r="B10" s="5" t="s">
        <v>16</v>
      </c>
      <c r="C10" s="49">
        <v>28.37</v>
      </c>
      <c r="D10" s="49">
        <v>0.65</v>
      </c>
      <c r="E10" s="49">
        <v>0</v>
      </c>
      <c r="F10" s="49">
        <v>0</v>
      </c>
      <c r="G10" s="49">
        <v>0</v>
      </c>
      <c r="H10" s="49">
        <v>0</v>
      </c>
    </row>
    <row r="11" spans="1:8">
      <c r="A11" s="5" t="s">
        <v>78</v>
      </c>
      <c r="B11" s="5" t="s">
        <v>18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1:8">
      <c r="A12" s="4" t="s">
        <v>19</v>
      </c>
      <c r="B12" s="4" t="s">
        <v>20</v>
      </c>
      <c r="C12" s="48">
        <v>0</v>
      </c>
      <c r="D12" s="48">
        <f t="shared" ref="D12:E12" si="2">SUM(D13,D29)</f>
        <v>75.510000000000005</v>
      </c>
      <c r="E12" s="48">
        <f t="shared" si="2"/>
        <v>402.83</v>
      </c>
      <c r="F12" s="48">
        <f>F31</f>
        <v>578.08000000000004</v>
      </c>
      <c r="G12" s="48">
        <f t="shared" ref="G12" si="3">SUM(G13,G29)</f>
        <v>1572.09</v>
      </c>
      <c r="H12" s="48">
        <v>0</v>
      </c>
    </row>
    <row r="13" spans="1:8">
      <c r="A13" s="5" t="s">
        <v>21</v>
      </c>
      <c r="B13" s="5" t="s">
        <v>22</v>
      </c>
      <c r="C13" s="49">
        <v>0</v>
      </c>
      <c r="D13" s="49">
        <f t="shared" ref="D13" si="4">SUM(D14:D20,D25:D28)</f>
        <v>0</v>
      </c>
      <c r="E13" s="49">
        <v>0</v>
      </c>
      <c r="F13" s="49">
        <v>0</v>
      </c>
      <c r="G13" s="49">
        <f t="shared" ref="G13" si="5">SUM(G14:G20,G25:G28)</f>
        <v>0</v>
      </c>
      <c r="H13" s="49">
        <v>0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v>0</v>
      </c>
      <c r="D20" s="49">
        <f t="shared" ref="D20" si="6">SUM(D21:D24)</f>
        <v>0</v>
      </c>
      <c r="E20" s="49">
        <v>0</v>
      </c>
      <c r="F20" s="49">
        <v>0</v>
      </c>
      <c r="G20" s="49">
        <f t="shared" ref="G20" si="7">SUM(G21:G24)</f>
        <v>0</v>
      </c>
      <c r="H20" s="49">
        <v>0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v>0</v>
      </c>
      <c r="D29" s="49">
        <f t="shared" ref="D29:E29" si="8">SUM(D30:D31)</f>
        <v>75.510000000000005</v>
      </c>
      <c r="E29" s="49">
        <f t="shared" si="8"/>
        <v>402.83</v>
      </c>
      <c r="F29" s="49">
        <f>F31</f>
        <v>578.08000000000004</v>
      </c>
      <c r="G29" s="49">
        <f t="shared" ref="G29" si="9">SUM(G30:G31)</f>
        <v>1572.09</v>
      </c>
      <c r="H29" s="49">
        <v>0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0</v>
      </c>
      <c r="D31" s="49">
        <v>75.510000000000005</v>
      </c>
      <c r="E31" s="49">
        <v>402.83</v>
      </c>
      <c r="F31" s="49">
        <v>578.08000000000004</v>
      </c>
      <c r="G31" s="49">
        <v>1572.09</v>
      </c>
      <c r="H31" s="49">
        <v>0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f t="shared" ref="C33:D33" si="10">SUM(C34:C38)</f>
        <v>197.01</v>
      </c>
      <c r="D33" s="48">
        <f t="shared" si="10"/>
        <v>122.03</v>
      </c>
      <c r="E33" s="48">
        <f>E38</f>
        <v>1339.74</v>
      </c>
      <c r="F33" s="48">
        <f>F38</f>
        <v>9752.4</v>
      </c>
      <c r="G33" s="48">
        <f t="shared" ref="G33:H33" si="11">SUM(G34:G38)</f>
        <v>5362.38</v>
      </c>
      <c r="H33" s="48">
        <f t="shared" si="11"/>
        <v>-394.57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197.01</v>
      </c>
      <c r="D38" s="49">
        <v>122.03</v>
      </c>
      <c r="E38" s="49">
        <v>1339.74</v>
      </c>
      <c r="F38" s="49">
        <v>9752.4</v>
      </c>
      <c r="G38" s="49">
        <v>5362.38</v>
      </c>
      <c r="H38" s="49">
        <v>-394.57</v>
      </c>
    </row>
    <row r="39" spans="1:8">
      <c r="A39" s="4" t="s">
        <v>57</v>
      </c>
      <c r="B39" s="4" t="s">
        <v>58</v>
      </c>
      <c r="C39" s="48">
        <v>0</v>
      </c>
      <c r="D39" s="48">
        <f t="shared" ref="D39" si="12">SUM(D40,D56)</f>
        <v>3.17</v>
      </c>
      <c r="E39" s="48">
        <v>0</v>
      </c>
      <c r="F39" s="48">
        <f>F58</f>
        <v>24.7</v>
      </c>
      <c r="G39" s="48">
        <f t="shared" ref="G39" si="13">SUM(G40,G56)</f>
        <v>0</v>
      </c>
      <c r="H39" s="48">
        <v>0</v>
      </c>
    </row>
    <row r="40" spans="1:8">
      <c r="A40" s="5" t="s">
        <v>59</v>
      </c>
      <c r="B40" s="5" t="s">
        <v>22</v>
      </c>
      <c r="C40" s="49">
        <v>0</v>
      </c>
      <c r="D40" s="49">
        <f t="shared" ref="D40" si="14">SUM(D41:D47,D52:D55)</f>
        <v>0</v>
      </c>
      <c r="E40" s="49">
        <v>0</v>
      </c>
      <c r="F40" s="49">
        <v>0</v>
      </c>
      <c r="G40" s="49">
        <f t="shared" ref="G40" si="15">SUM(G41:G47,G52:G55)</f>
        <v>0</v>
      </c>
      <c r="H40" s="49"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v>0</v>
      </c>
      <c r="D47" s="49">
        <f t="shared" ref="D47" si="16">SUM(D48:D51)</f>
        <v>0</v>
      </c>
      <c r="E47" s="49">
        <v>0</v>
      </c>
      <c r="F47" s="49">
        <v>0</v>
      </c>
      <c r="G47" s="49">
        <f t="shared" ref="G47" si="17">SUM(G48:G51)</f>
        <v>0</v>
      </c>
      <c r="H47" s="49"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v>0</v>
      </c>
      <c r="D56" s="49">
        <f t="shared" ref="D56" si="18">SUM(D57:D58)</f>
        <v>3.17</v>
      </c>
      <c r="E56" s="49">
        <v>0</v>
      </c>
      <c r="F56" s="49">
        <f>F58</f>
        <v>24.7</v>
      </c>
      <c r="G56" s="49">
        <f t="shared" ref="G56" si="19">SUM(G57:G58)</f>
        <v>0</v>
      </c>
      <c r="H56" s="49">
        <v>0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0</v>
      </c>
      <c r="D58" s="49">
        <v>3.17</v>
      </c>
      <c r="E58" s="49">
        <v>0</v>
      </c>
      <c r="F58" s="49">
        <v>24.7</v>
      </c>
      <c r="G58" s="49">
        <v>0</v>
      </c>
      <c r="H58" s="49">
        <v>0</v>
      </c>
    </row>
    <row r="59" spans="1:8">
      <c r="A59" s="6" t="s">
        <v>23</v>
      </c>
      <c r="B59" s="8" t="s">
        <v>61</v>
      </c>
      <c r="C59" s="50">
        <f t="shared" ref="C59:D59" si="20">SUM(C39,C33,C32,C12,C9,C8,C6)</f>
        <v>1157.8699999999999</v>
      </c>
      <c r="D59" s="50">
        <f t="shared" si="20"/>
        <v>1.0000000000005116E-2</v>
      </c>
      <c r="E59" s="50">
        <f>E39+E33+E32+E12+E9+E8+E6</f>
        <v>2468.8200000000002</v>
      </c>
      <c r="F59" s="50">
        <f>F39+F33+F32+F12+F9+F8+F6</f>
        <v>12344.49</v>
      </c>
      <c r="G59" s="50">
        <f t="shared" ref="G59:H59" si="21">SUM(G39,G33,G32,G12,G9,G8,G6)</f>
        <v>7905.3700000000008</v>
      </c>
      <c r="H59" s="50">
        <f t="shared" si="21"/>
        <v>-445.21999999999997</v>
      </c>
    </row>
    <row r="60" spans="1:8">
      <c r="A60" s="4" t="s">
        <v>62</v>
      </c>
      <c r="B60" s="4" t="s">
        <v>63</v>
      </c>
      <c r="C60" s="48">
        <v>0</v>
      </c>
      <c r="D60" s="48">
        <f t="shared" ref="D60" si="22">SUM(D61:D62)</f>
        <v>0</v>
      </c>
      <c r="E60" s="48">
        <v>0</v>
      </c>
      <c r="F60" s="48">
        <v>0</v>
      </c>
      <c r="G60" s="48">
        <f t="shared" ref="G60" si="23">SUM(G61:G62)</f>
        <v>0</v>
      </c>
      <c r="H60" s="48">
        <v>0</v>
      </c>
    </row>
    <row r="61" spans="1:8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</row>
    <row r="64" spans="1:8">
      <c r="A64" s="6" t="s">
        <v>23</v>
      </c>
      <c r="B64" s="8" t="s">
        <v>70</v>
      </c>
      <c r="C64" s="50">
        <f t="shared" ref="C64:D64" si="24">SUM(C59,C60,C63)</f>
        <v>1157.8699999999999</v>
      </c>
      <c r="D64" s="50">
        <f t="shared" si="24"/>
        <v>1.0000000000005116E-2</v>
      </c>
      <c r="E64" s="50">
        <f>E63+E60+E59</f>
        <v>2468.8200000000002</v>
      </c>
      <c r="F64" s="50">
        <f>F63+F60+F59</f>
        <v>12344.49</v>
      </c>
      <c r="G64" s="50">
        <f t="shared" ref="G64:H64" si="25">SUM(G59,G60,G63)</f>
        <v>7905.3700000000008</v>
      </c>
      <c r="H64" s="50">
        <f t="shared" si="25"/>
        <v>-445.21999999999997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6" sqref="B6:B23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3" t="s">
        <v>441</v>
      </c>
      <c r="B1" s="55"/>
    </row>
    <row r="2" spans="1:2" s="1" customFormat="1" ht="19.5" customHeight="1">
      <c r="A2" s="56"/>
      <c r="B2" s="58"/>
    </row>
    <row r="3" spans="1:2" s="1" customFormat="1" ht="19.5" customHeight="1">
      <c r="A3" s="59"/>
      <c r="B3" s="60"/>
    </row>
    <row r="4" spans="1:2" ht="19.5" customHeight="1">
      <c r="A4" s="61" t="s">
        <v>1</v>
      </c>
      <c r="B4" s="61"/>
    </row>
    <row r="5" spans="1:2">
      <c r="A5" s="3" t="s">
        <v>2</v>
      </c>
      <c r="B5" s="3" t="s">
        <v>311</v>
      </c>
    </row>
    <row r="6" spans="1:2">
      <c r="A6" s="4" t="s">
        <v>442</v>
      </c>
      <c r="B6" s="48">
        <v>13024.58</v>
      </c>
    </row>
    <row r="7" spans="1:2">
      <c r="A7" s="4" t="s">
        <v>443</v>
      </c>
      <c r="B7" s="48">
        <f>B8+B9+B10+B11</f>
        <v>36821.469999999994</v>
      </c>
    </row>
    <row r="8" spans="1:2">
      <c r="A8" s="5" t="s">
        <v>444</v>
      </c>
      <c r="B8" s="49">
        <v>35327.919999999998</v>
      </c>
    </row>
    <row r="9" spans="1:2">
      <c r="A9" s="5" t="s">
        <v>445</v>
      </c>
      <c r="B9" s="49">
        <v>779.85</v>
      </c>
    </row>
    <row r="10" spans="1:2">
      <c r="A10" s="5" t="s">
        <v>446</v>
      </c>
      <c r="B10" s="49">
        <v>713.7</v>
      </c>
    </row>
    <row r="11" spans="1:2">
      <c r="A11" s="5" t="s">
        <v>447</v>
      </c>
      <c r="B11" s="49">
        <v>0</v>
      </c>
    </row>
    <row r="12" spans="1:2">
      <c r="A12" s="4" t="s">
        <v>448</v>
      </c>
      <c r="B12" s="48">
        <f>B13+B14+B15+B16</f>
        <v>-7498.5</v>
      </c>
    </row>
    <row r="13" spans="1:2">
      <c r="A13" s="5" t="s">
        <v>444</v>
      </c>
      <c r="B13" s="49">
        <v>-4514.1000000000004</v>
      </c>
    </row>
    <row r="14" spans="1:2">
      <c r="A14" s="5" t="s">
        <v>445</v>
      </c>
      <c r="B14" s="49">
        <v>-619.80999999999995</v>
      </c>
    </row>
    <row r="15" spans="1:2">
      <c r="A15" s="5" t="s">
        <v>446</v>
      </c>
      <c r="B15" s="49">
        <v>-2364.59</v>
      </c>
    </row>
    <row r="16" spans="1:2">
      <c r="A16" s="5" t="s">
        <v>447</v>
      </c>
      <c r="B16" s="49">
        <v>0</v>
      </c>
    </row>
    <row r="17" spans="1:2">
      <c r="A17" s="4" t="s">
        <v>449</v>
      </c>
      <c r="B17" s="48">
        <f>B18+B19</f>
        <v>0</v>
      </c>
    </row>
    <row r="18" spans="1:2">
      <c r="A18" s="5" t="s">
        <v>450</v>
      </c>
      <c r="B18" s="49">
        <v>0</v>
      </c>
    </row>
    <row r="19" spans="1:2">
      <c r="A19" s="5" t="s">
        <v>451</v>
      </c>
      <c r="B19" s="49">
        <v>0</v>
      </c>
    </row>
    <row r="20" spans="1:2">
      <c r="A20" s="4" t="s">
        <v>452</v>
      </c>
      <c r="B20" s="48">
        <f>B6+B7+B12</f>
        <v>42347.549999999996</v>
      </c>
    </row>
    <row r="21" spans="1:2">
      <c r="A21" s="4" t="s">
        <v>453</v>
      </c>
      <c r="B21" s="48">
        <v>17549.41</v>
      </c>
    </row>
    <row r="22" spans="1:2">
      <c r="A22" s="4" t="s">
        <v>454</v>
      </c>
      <c r="B22" s="48">
        <v>1583.24</v>
      </c>
    </row>
    <row r="23" spans="1:2">
      <c r="A23" s="4" t="s">
        <v>455</v>
      </c>
      <c r="B23" s="48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N8" sqref="N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457</v>
      </c>
      <c r="B5" s="62" t="s">
        <v>458</v>
      </c>
      <c r="C5" s="62" t="s">
        <v>459</v>
      </c>
      <c r="D5" s="62" t="s">
        <v>460</v>
      </c>
      <c r="E5" s="62" t="s">
        <v>461</v>
      </c>
      <c r="F5" s="62" t="s">
        <v>462</v>
      </c>
      <c r="G5" s="65" t="s">
        <v>463</v>
      </c>
      <c r="H5" s="66"/>
      <c r="I5" s="67"/>
      <c r="J5" s="62" t="s">
        <v>464</v>
      </c>
      <c r="K5" s="62" t="s">
        <v>465</v>
      </c>
      <c r="L5" s="68" t="s">
        <v>466</v>
      </c>
      <c r="M5" s="69"/>
    </row>
    <row r="6" spans="1:13">
      <c r="A6" s="63"/>
      <c r="B6" s="63"/>
      <c r="C6" s="63"/>
      <c r="D6" s="63"/>
      <c r="E6" s="63"/>
      <c r="F6" s="63"/>
      <c r="G6" s="65" t="s">
        <v>467</v>
      </c>
      <c r="H6" s="67"/>
      <c r="I6" s="62" t="s">
        <v>167</v>
      </c>
      <c r="J6" s="63"/>
      <c r="K6" s="63"/>
      <c r="L6" s="70"/>
      <c r="M6" s="71"/>
    </row>
    <row r="7" spans="1:13">
      <c r="A7" s="64"/>
      <c r="B7" s="64"/>
      <c r="C7" s="64"/>
      <c r="D7" s="64"/>
      <c r="E7" s="64"/>
      <c r="F7" s="64"/>
      <c r="G7" s="3" t="s">
        <v>355</v>
      </c>
      <c r="H7" s="3" t="s">
        <v>468</v>
      </c>
      <c r="I7" s="64"/>
      <c r="J7" s="64"/>
      <c r="K7" s="64"/>
      <c r="L7" s="3" t="s">
        <v>355</v>
      </c>
      <c r="M7" s="3" t="s">
        <v>469</v>
      </c>
    </row>
    <row r="8" spans="1:13">
      <c r="A8" s="51" t="s">
        <v>590</v>
      </c>
      <c r="B8" s="51" t="s">
        <v>590</v>
      </c>
      <c r="C8" s="19">
        <v>0</v>
      </c>
      <c r="D8" s="1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3" t="s">
        <v>470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51" t="s">
        <v>590</v>
      </c>
      <c r="B6" s="51" t="s">
        <v>590</v>
      </c>
      <c r="C6" s="10">
        <v>0</v>
      </c>
      <c r="D6" s="51" t="s">
        <v>590</v>
      </c>
      <c r="E6" s="51" t="s">
        <v>590</v>
      </c>
      <c r="F6" s="51" t="s">
        <v>590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E10" workbookViewId="0">
      <selection activeCell="O17" sqref="O17:O39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3" t="s">
        <v>475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52">
        <v>0</v>
      </c>
      <c r="C7" s="52">
        <v>0</v>
      </c>
      <c r="D7" s="52">
        <v>15</v>
      </c>
      <c r="E7" s="52">
        <v>411</v>
      </c>
      <c r="F7" s="52">
        <v>131</v>
      </c>
      <c r="G7" s="52">
        <v>0</v>
      </c>
      <c r="H7" s="52">
        <v>0</v>
      </c>
      <c r="I7" s="52">
        <v>0</v>
      </c>
      <c r="J7" s="52">
        <v>3</v>
      </c>
      <c r="K7" s="52">
        <v>59</v>
      </c>
      <c r="L7" s="52">
        <v>0</v>
      </c>
      <c r="M7" s="26" t="s">
        <v>23</v>
      </c>
      <c r="N7" s="26" t="s">
        <v>23</v>
      </c>
      <c r="O7" s="26" t="s">
        <v>23</v>
      </c>
      <c r="P7" s="52">
        <f>K7+J7+F7+E7+D7</f>
        <v>619</v>
      </c>
      <c r="Q7" s="52">
        <v>619</v>
      </c>
      <c r="R7" s="25">
        <v>0</v>
      </c>
      <c r="S7" s="25">
        <v>0</v>
      </c>
    </row>
    <row r="8" spans="1:19">
      <c r="A8" s="5" t="s">
        <v>497</v>
      </c>
      <c r="B8" s="49">
        <v>0</v>
      </c>
      <c r="C8" s="49">
        <v>0</v>
      </c>
      <c r="D8" s="49">
        <v>127.81</v>
      </c>
      <c r="E8" s="49">
        <v>3426.44</v>
      </c>
      <c r="F8" s="49">
        <v>349.45</v>
      </c>
      <c r="G8" s="49">
        <v>0</v>
      </c>
      <c r="H8" s="49">
        <v>0</v>
      </c>
      <c r="I8" s="49">
        <v>0</v>
      </c>
      <c r="J8" s="49">
        <v>176.24</v>
      </c>
      <c r="K8" s="49">
        <v>1626.45</v>
      </c>
      <c r="L8" s="49">
        <v>0</v>
      </c>
      <c r="M8" s="18" t="s">
        <v>23</v>
      </c>
      <c r="N8" s="49">
        <f>K8+J8+F8+E8+D8</f>
        <v>5706.39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49">
        <v>0</v>
      </c>
      <c r="C9" s="49">
        <v>0</v>
      </c>
      <c r="D9" s="49">
        <v>200.7</v>
      </c>
      <c r="E9" s="49">
        <v>4759.88</v>
      </c>
      <c r="F9" s="49">
        <v>426.62</v>
      </c>
      <c r="G9" s="49">
        <v>0</v>
      </c>
      <c r="H9" s="49">
        <v>0</v>
      </c>
      <c r="I9" s="49">
        <v>0</v>
      </c>
      <c r="J9" s="49">
        <v>135.59</v>
      </c>
      <c r="K9" s="49">
        <v>550.88</v>
      </c>
      <c r="L9" s="49">
        <v>0</v>
      </c>
      <c r="M9" s="18" t="s">
        <v>23</v>
      </c>
      <c r="N9" s="49">
        <f>K9+J9+F9+E9+D9</f>
        <v>6073.67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8" t="s">
        <v>23</v>
      </c>
      <c r="N10" s="49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8" t="s">
        <v>23</v>
      </c>
      <c r="N11" s="49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49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49">
        <v>3439.7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49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49">
        <v>0</v>
      </c>
      <c r="C15" s="49">
        <v>0</v>
      </c>
      <c r="D15" s="49">
        <f>D8+D9</f>
        <v>328.51</v>
      </c>
      <c r="E15" s="49">
        <f>E8+E9</f>
        <v>8186.32</v>
      </c>
      <c r="F15" s="49">
        <f>F8+F9</f>
        <v>776.06999999999994</v>
      </c>
      <c r="G15" s="49">
        <v>0</v>
      </c>
      <c r="H15" s="49">
        <v>0</v>
      </c>
      <c r="I15" s="49">
        <v>0</v>
      </c>
      <c r="J15" s="49">
        <f>J8+J9</f>
        <v>311.83000000000004</v>
      </c>
      <c r="K15" s="49">
        <f>K8+K9</f>
        <v>2177.33</v>
      </c>
      <c r="L15" s="49">
        <v>0</v>
      </c>
      <c r="M15" s="49">
        <f>M13</f>
        <v>3439.7</v>
      </c>
      <c r="N15" s="49">
        <f>N8+N9</f>
        <v>11780.060000000001</v>
      </c>
      <c r="O15" s="49">
        <f>M15+N15</f>
        <v>15219.760000000002</v>
      </c>
      <c r="P15" s="18" t="s">
        <v>23</v>
      </c>
      <c r="Q15" s="10">
        <v>0</v>
      </c>
      <c r="R15" s="10">
        <v>0</v>
      </c>
      <c r="S15" s="18" t="s">
        <v>2</v>
      </c>
    </row>
    <row r="16" spans="1:19">
      <c r="A16" s="5" t="s">
        <v>505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18" t="s">
        <v>23</v>
      </c>
      <c r="N16" s="49">
        <v>0</v>
      </c>
      <c r="O16" s="49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48">
        <v>0</v>
      </c>
      <c r="C17" s="48">
        <v>0</v>
      </c>
      <c r="D17" s="48">
        <f>D15</f>
        <v>328.51</v>
      </c>
      <c r="E17" s="48">
        <f>E15</f>
        <v>8186.32</v>
      </c>
      <c r="F17" s="48">
        <f>F15</f>
        <v>776.06999999999994</v>
      </c>
      <c r="G17" s="48">
        <v>0</v>
      </c>
      <c r="H17" s="48">
        <v>0</v>
      </c>
      <c r="I17" s="48">
        <v>0</v>
      </c>
      <c r="J17" s="48">
        <f>J15</f>
        <v>311.83000000000004</v>
      </c>
      <c r="K17" s="48">
        <f>K15</f>
        <v>2177.33</v>
      </c>
      <c r="L17" s="48">
        <v>0</v>
      </c>
      <c r="M17" s="48">
        <f>M15</f>
        <v>3439.7</v>
      </c>
      <c r="N17" s="48">
        <f>N15</f>
        <v>11780.060000000001</v>
      </c>
      <c r="O17" s="48">
        <f>O15</f>
        <v>15219.760000000002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0">
        <v>0</v>
      </c>
      <c r="R27" s="10">
        <v>0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52">
        <v>11</v>
      </c>
      <c r="C31" s="52">
        <v>4</v>
      </c>
      <c r="D31" s="52">
        <v>0</v>
      </c>
      <c r="E31" s="52">
        <v>464</v>
      </c>
      <c r="F31" s="52">
        <v>33</v>
      </c>
      <c r="G31" s="52"/>
      <c r="H31" s="52"/>
      <c r="I31" s="52"/>
      <c r="J31" s="52">
        <v>237</v>
      </c>
      <c r="K31" s="52">
        <v>692</v>
      </c>
      <c r="L31" s="52">
        <v>170</v>
      </c>
      <c r="M31" s="26" t="s">
        <v>23</v>
      </c>
      <c r="N31" s="26" t="s">
        <v>23</v>
      </c>
      <c r="O31" s="26" t="s">
        <v>23</v>
      </c>
      <c r="P31" s="52">
        <f>L31+K31+J31+F31+E31+C31+B31</f>
        <v>1611</v>
      </c>
      <c r="Q31" s="52">
        <v>1103</v>
      </c>
      <c r="R31" s="52">
        <v>508</v>
      </c>
      <c r="S31" s="25">
        <v>0</v>
      </c>
    </row>
    <row r="32" spans="1:19">
      <c r="A32" s="5" t="s">
        <v>497</v>
      </c>
      <c r="B32" s="49">
        <v>159.33000000000001</v>
      </c>
      <c r="C32" s="49">
        <v>57.94</v>
      </c>
      <c r="D32" s="49">
        <v>0</v>
      </c>
      <c r="E32" s="49">
        <v>8580.6200000000008</v>
      </c>
      <c r="F32" s="49">
        <v>628.89</v>
      </c>
      <c r="G32" s="49">
        <v>0</v>
      </c>
      <c r="H32" s="49">
        <v>0</v>
      </c>
      <c r="I32" s="49">
        <v>0</v>
      </c>
      <c r="J32" s="49">
        <v>343.91</v>
      </c>
      <c r="K32" s="49">
        <v>2853.03</v>
      </c>
      <c r="L32" s="49">
        <v>0</v>
      </c>
      <c r="M32" s="18" t="s">
        <v>23</v>
      </c>
      <c r="N32" s="49">
        <f>L32+K32+J32+F32+E32+C32+B32</f>
        <v>12623.720000000001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49">
        <v>398.38</v>
      </c>
      <c r="C33" s="49">
        <v>145.01</v>
      </c>
      <c r="D33" s="49">
        <v>0</v>
      </c>
      <c r="E33" s="49">
        <v>11910.53</v>
      </c>
      <c r="F33" s="49">
        <v>779.39</v>
      </c>
      <c r="G33" s="49">
        <v>0</v>
      </c>
      <c r="H33" s="49">
        <v>0</v>
      </c>
      <c r="I33" s="49">
        <v>0</v>
      </c>
      <c r="J33" s="49">
        <v>264.77</v>
      </c>
      <c r="K33" s="49">
        <v>1017.75</v>
      </c>
      <c r="L33" s="49">
        <v>1118.3499999999999</v>
      </c>
      <c r="M33" s="18" t="s">
        <v>23</v>
      </c>
      <c r="N33" s="49">
        <f>L33+K33+J33+F33+E33+C33+B33</f>
        <v>15634.18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18" t="s">
        <v>23</v>
      </c>
      <c r="N34" s="49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18" t="s">
        <v>23</v>
      </c>
      <c r="N35" s="49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49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49">
        <v>2735.75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49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49">
        <f>B32+B33</f>
        <v>557.71</v>
      </c>
      <c r="C39" s="49">
        <f>C32+C33</f>
        <v>202.95</v>
      </c>
      <c r="D39" s="49">
        <v>0</v>
      </c>
      <c r="E39" s="49">
        <f>E32+E33</f>
        <v>20491.150000000001</v>
      </c>
      <c r="F39" s="49">
        <f>F32+F33</f>
        <v>1408.28</v>
      </c>
      <c r="G39" s="49">
        <v>0</v>
      </c>
      <c r="H39" s="49">
        <v>0</v>
      </c>
      <c r="I39" s="49">
        <v>0</v>
      </c>
      <c r="J39" s="49">
        <f>J32+J33</f>
        <v>608.68000000000006</v>
      </c>
      <c r="K39" s="49">
        <f>K32+K33</f>
        <v>3870.78</v>
      </c>
      <c r="L39" s="49">
        <f>L32+L33</f>
        <v>1118.3499999999999</v>
      </c>
      <c r="M39" s="49">
        <f>M37</f>
        <v>2735.75</v>
      </c>
      <c r="N39" s="49">
        <f>N32+N33</f>
        <v>28257.9</v>
      </c>
      <c r="O39" s="49">
        <f>N39+M39</f>
        <v>30993.65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18" t="s">
        <v>23</v>
      </c>
      <c r="N40" s="49">
        <v>0</v>
      </c>
      <c r="O40" s="49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48">
        <f>B39</f>
        <v>557.71</v>
      </c>
      <c r="C41" s="48">
        <f>C39</f>
        <v>202.95</v>
      </c>
      <c r="D41" s="48">
        <v>0</v>
      </c>
      <c r="E41" s="48">
        <f>E39</f>
        <v>20491.150000000001</v>
      </c>
      <c r="F41" s="48">
        <f>F39</f>
        <v>1408.28</v>
      </c>
      <c r="G41" s="48">
        <v>0</v>
      </c>
      <c r="H41" s="48">
        <v>0</v>
      </c>
      <c r="I41" s="48">
        <v>0</v>
      </c>
      <c r="J41" s="48">
        <f t="shared" ref="J41:O41" si="0">J39</f>
        <v>608.68000000000006</v>
      </c>
      <c r="K41" s="48">
        <f t="shared" si="0"/>
        <v>3870.78</v>
      </c>
      <c r="L41" s="48">
        <f t="shared" si="0"/>
        <v>1118.3499999999999</v>
      </c>
      <c r="M41" s="48">
        <f t="shared" si="0"/>
        <v>2735.75</v>
      </c>
      <c r="N41" s="48">
        <f t="shared" si="0"/>
        <v>28257.9</v>
      </c>
      <c r="O41" s="48">
        <f t="shared" si="0"/>
        <v>30993.65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G1" workbookViewId="0">
      <selection activeCell="R11" sqref="R11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3" t="s">
        <v>512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60" customHeight="1">
      <c r="A5" s="62" t="s">
        <v>513</v>
      </c>
      <c r="B5" s="65" t="s">
        <v>514</v>
      </c>
      <c r="C5" s="66"/>
      <c r="D5" s="66"/>
      <c r="E5" s="66"/>
      <c r="F5" s="66"/>
      <c r="G5" s="66"/>
      <c r="H5" s="66"/>
      <c r="I5" s="67"/>
      <c r="J5" s="65" t="s">
        <v>515</v>
      </c>
      <c r="K5" s="66"/>
      <c r="L5" s="66"/>
      <c r="M5" s="66"/>
      <c r="N5" s="66"/>
      <c r="O5" s="67"/>
      <c r="P5" s="62" t="s">
        <v>516</v>
      </c>
      <c r="Q5" s="62" t="s">
        <v>517</v>
      </c>
      <c r="R5" s="62" t="s">
        <v>518</v>
      </c>
      <c r="S5" s="62" t="s">
        <v>519</v>
      </c>
    </row>
    <row r="6" spans="1:19" ht="60" customHeight="1">
      <c r="A6" s="63"/>
      <c r="B6" s="65" t="s">
        <v>520</v>
      </c>
      <c r="C6" s="67"/>
      <c r="D6" s="65" t="s">
        <v>521</v>
      </c>
      <c r="E6" s="67"/>
      <c r="F6" s="65" t="s">
        <v>522</v>
      </c>
      <c r="G6" s="67"/>
      <c r="H6" s="65" t="s">
        <v>523</v>
      </c>
      <c r="I6" s="67"/>
      <c r="J6" s="65" t="s">
        <v>524</v>
      </c>
      <c r="K6" s="67"/>
      <c r="L6" s="65" t="s">
        <v>525</v>
      </c>
      <c r="M6" s="67"/>
      <c r="N6" s="65" t="s">
        <v>526</v>
      </c>
      <c r="O6" s="67"/>
      <c r="P6" s="63"/>
      <c r="Q6" s="63"/>
      <c r="R6" s="63"/>
      <c r="S6" s="63"/>
    </row>
    <row r="7" spans="1:19" ht="56.25">
      <c r="A7" s="64"/>
      <c r="B7" s="3" t="s">
        <v>527</v>
      </c>
      <c r="C7" s="3" t="s">
        <v>528</v>
      </c>
      <c r="D7" s="3" t="s">
        <v>527</v>
      </c>
      <c r="E7" s="3" t="s">
        <v>528</v>
      </c>
      <c r="F7" s="3" t="s">
        <v>527</v>
      </c>
      <c r="G7" s="3" t="s">
        <v>528</v>
      </c>
      <c r="H7" s="3" t="s">
        <v>529</v>
      </c>
      <c r="I7" s="3" t="s">
        <v>530</v>
      </c>
      <c r="J7" s="3" t="s">
        <v>527</v>
      </c>
      <c r="K7" s="3" t="s">
        <v>528</v>
      </c>
      <c r="L7" s="3" t="s">
        <v>527</v>
      </c>
      <c r="M7" s="3" t="s">
        <v>528</v>
      </c>
      <c r="N7" s="3" t="s">
        <v>527</v>
      </c>
      <c r="O7" s="3" t="s">
        <v>531</v>
      </c>
      <c r="P7" s="64"/>
      <c r="Q7" s="64"/>
      <c r="R7" s="64"/>
      <c r="S7" s="64"/>
    </row>
    <row r="8" spans="1:19">
      <c r="A8" s="4" t="s">
        <v>177</v>
      </c>
      <c r="B8" s="27">
        <f>B9+B10</f>
        <v>264</v>
      </c>
      <c r="C8" s="27">
        <f t="shared" ref="C8:O8" si="0">C9+C10</f>
        <v>1090.52</v>
      </c>
      <c r="D8" s="27">
        <f t="shared" si="0"/>
        <v>362</v>
      </c>
      <c r="E8" s="27">
        <f t="shared" si="0"/>
        <v>388.51</v>
      </c>
      <c r="F8" s="27">
        <f t="shared" si="0"/>
        <v>626</v>
      </c>
      <c r="G8" s="27">
        <f t="shared" si="0"/>
        <v>1479.03</v>
      </c>
      <c r="H8" s="27">
        <f t="shared" si="0"/>
        <v>0</v>
      </c>
      <c r="I8" s="27">
        <f t="shared" si="0"/>
        <v>0</v>
      </c>
      <c r="J8" s="27">
        <f t="shared" si="0"/>
        <v>567</v>
      </c>
      <c r="K8" s="27">
        <f t="shared" si="0"/>
        <v>304.33</v>
      </c>
      <c r="L8" s="27">
        <f t="shared" si="0"/>
        <v>135</v>
      </c>
      <c r="M8" s="27">
        <f t="shared" si="0"/>
        <v>95.15</v>
      </c>
      <c r="N8" s="27">
        <f t="shared" si="0"/>
        <v>702</v>
      </c>
      <c r="O8" s="27">
        <f t="shared" si="0"/>
        <v>399.48</v>
      </c>
      <c r="P8" s="9">
        <v>22.5</v>
      </c>
      <c r="Q8" s="9">
        <v>24.84</v>
      </c>
      <c r="R8" s="9">
        <v>23</v>
      </c>
      <c r="S8" s="28" t="s">
        <v>23</v>
      </c>
    </row>
    <row r="9" spans="1:19">
      <c r="A9" s="5" t="s">
        <v>532</v>
      </c>
      <c r="B9" s="21">
        <v>140</v>
      </c>
      <c r="C9" s="10">
        <v>850.88</v>
      </c>
      <c r="D9" s="21">
        <v>156</v>
      </c>
      <c r="E9" s="10">
        <v>310.62</v>
      </c>
      <c r="F9" s="21">
        <f>B9+D9</f>
        <v>296</v>
      </c>
      <c r="G9" s="10">
        <f>C9+E9</f>
        <v>1161.5</v>
      </c>
      <c r="H9" s="10">
        <v>0</v>
      </c>
      <c r="I9" s="10">
        <v>0</v>
      </c>
      <c r="J9" s="21">
        <v>197</v>
      </c>
      <c r="K9" s="10">
        <v>101.13</v>
      </c>
      <c r="L9" s="21">
        <v>42</v>
      </c>
      <c r="M9" s="10">
        <v>48.68</v>
      </c>
      <c r="N9" s="21">
        <f>J9+L9</f>
        <v>239</v>
      </c>
      <c r="O9" s="10">
        <f>K9+M9</f>
        <v>149.81</v>
      </c>
      <c r="P9" s="10">
        <v>23.8</v>
      </c>
      <c r="Q9" s="10">
        <v>28.8</v>
      </c>
      <c r="R9" s="10">
        <v>24.37</v>
      </c>
      <c r="S9" s="28" t="s">
        <v>23</v>
      </c>
    </row>
    <row r="10" spans="1:19">
      <c r="A10" s="5" t="s">
        <v>533</v>
      </c>
      <c r="B10" s="21">
        <v>124</v>
      </c>
      <c r="C10" s="10">
        <v>239.64</v>
      </c>
      <c r="D10" s="21">
        <v>206</v>
      </c>
      <c r="E10" s="10">
        <v>77.89</v>
      </c>
      <c r="F10" s="21">
        <f>B10+D10</f>
        <v>330</v>
      </c>
      <c r="G10" s="10">
        <f>C10+E10</f>
        <v>317.52999999999997</v>
      </c>
      <c r="H10" s="10">
        <v>0</v>
      </c>
      <c r="I10" s="10">
        <v>0</v>
      </c>
      <c r="J10" s="21">
        <v>370</v>
      </c>
      <c r="K10" s="10">
        <v>203.2</v>
      </c>
      <c r="L10" s="21">
        <v>93</v>
      </c>
      <c r="M10" s="10">
        <v>46.47</v>
      </c>
      <c r="N10" s="21">
        <f>J10+L10</f>
        <v>463</v>
      </c>
      <c r="O10" s="10">
        <f>K10+M10</f>
        <v>249.67</v>
      </c>
      <c r="P10" s="10">
        <v>17.760000000000002</v>
      </c>
      <c r="Q10" s="10">
        <v>22.46</v>
      </c>
      <c r="R10" s="10">
        <v>19.829999999999998</v>
      </c>
      <c r="S10" s="28" t="s">
        <v>23</v>
      </c>
    </row>
    <row r="11" spans="1:19">
      <c r="A11" s="4" t="s">
        <v>534</v>
      </c>
      <c r="B11" s="29" t="s">
        <v>23</v>
      </c>
      <c r="C11" s="18" t="s">
        <v>2</v>
      </c>
      <c r="D11" s="29" t="s">
        <v>2</v>
      </c>
      <c r="E11" s="18" t="s">
        <v>2</v>
      </c>
      <c r="F11" s="29" t="s">
        <v>2</v>
      </c>
      <c r="G11" s="18" t="s">
        <v>2</v>
      </c>
      <c r="H11" s="18" t="s">
        <v>2</v>
      </c>
      <c r="I11" s="18" t="s">
        <v>2</v>
      </c>
      <c r="J11" s="29" t="s">
        <v>2</v>
      </c>
      <c r="K11" s="18" t="s">
        <v>2</v>
      </c>
      <c r="L11" s="29" t="s">
        <v>2</v>
      </c>
      <c r="M11" s="18" t="s">
        <v>2</v>
      </c>
      <c r="N11" s="29" t="s">
        <v>2</v>
      </c>
      <c r="O11" s="18" t="s">
        <v>2</v>
      </c>
      <c r="P11" s="18" t="s">
        <v>2</v>
      </c>
      <c r="Q11" s="18" t="s">
        <v>2</v>
      </c>
      <c r="R11" s="18" t="s">
        <v>2</v>
      </c>
      <c r="S11" s="21">
        <v>0</v>
      </c>
    </row>
    <row r="12" spans="1:19">
      <c r="A12" s="7"/>
      <c r="B12" s="22"/>
      <c r="C12" s="12"/>
      <c r="D12" s="22"/>
      <c r="E12" s="12"/>
      <c r="F12" s="22"/>
      <c r="G12" s="12"/>
      <c r="H12" s="12"/>
      <c r="I12" s="12"/>
      <c r="J12" s="22"/>
      <c r="K12" s="12"/>
      <c r="L12" s="22"/>
      <c r="M12" s="12"/>
      <c r="N12" s="22"/>
      <c r="O12" s="12"/>
      <c r="P12" s="12"/>
      <c r="Q12" s="12"/>
      <c r="R12" s="12"/>
      <c r="S12" s="15"/>
    </row>
    <row r="13" spans="1:19">
      <c r="A13" s="2" t="s">
        <v>535</v>
      </c>
    </row>
    <row r="14" spans="1:19">
      <c r="A14" s="2" t="s">
        <v>536</v>
      </c>
    </row>
    <row r="15" spans="1:19">
      <c r="A15" s="2" t="s">
        <v>537</v>
      </c>
    </row>
    <row r="16" spans="1:19">
      <c r="A16" s="2" t="s">
        <v>538</v>
      </c>
    </row>
  </sheetData>
  <sheetProtection sheet="1" objects="1" scenarios="1"/>
  <mergeCells count="18"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ignoredErrors>
    <ignoredError sqref="A1:B7 A11:B11 A8 A9 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42578125" style="35"/>
    <col min="3" max="3" width="13.7109375" style="35" customWidth="1"/>
    <col min="4" max="4" width="0" style="35" hidden="1" customWidth="1"/>
    <col min="5" max="5" width="11.42578125" style="35"/>
    <col min="6" max="6" width="7.85546875" style="35" customWidth="1"/>
    <col min="7" max="12" width="11.42578125" style="35"/>
    <col min="13" max="13" width="0" style="35" hidden="1" customWidth="1"/>
    <col min="14" max="14" width="5.5703125" style="35" hidden="1" customWidth="1"/>
    <col min="15" max="16" width="11.42578125" style="35" hidden="1" customWidth="1"/>
    <col min="17" max="17" width="25.85546875" style="35" hidden="1" customWidth="1"/>
    <col min="18" max="22" width="11.42578125" style="35" hidden="1" customWidth="1"/>
    <col min="23" max="23" width="41.5703125" style="35" customWidth="1"/>
    <col min="24" max="258" width="11.42578125" style="35"/>
    <col min="259" max="259" width="13.7109375" style="35" customWidth="1"/>
    <col min="260" max="260" width="0" style="35" hidden="1" customWidth="1"/>
    <col min="261" max="261" width="11.42578125" style="35"/>
    <col min="262" max="262" width="7.85546875" style="35" customWidth="1"/>
    <col min="263" max="269" width="11.42578125" style="35"/>
    <col min="270" max="270" width="5.5703125" style="35" customWidth="1"/>
    <col min="271" max="278" width="0" style="35" hidden="1" customWidth="1"/>
    <col min="279" max="279" width="41.5703125" style="35" customWidth="1"/>
    <col min="280" max="514" width="11.42578125" style="35"/>
    <col min="515" max="515" width="13.7109375" style="35" customWidth="1"/>
    <col min="516" max="516" width="0" style="35" hidden="1" customWidth="1"/>
    <col min="517" max="517" width="11.42578125" style="35"/>
    <col min="518" max="518" width="7.85546875" style="35" customWidth="1"/>
    <col min="519" max="525" width="11.42578125" style="35"/>
    <col min="526" max="526" width="5.5703125" style="35" customWidth="1"/>
    <col min="527" max="534" width="0" style="35" hidden="1" customWidth="1"/>
    <col min="535" max="535" width="41.5703125" style="35" customWidth="1"/>
    <col min="536" max="770" width="11.42578125" style="35"/>
    <col min="771" max="771" width="13.7109375" style="35" customWidth="1"/>
    <col min="772" max="772" width="0" style="35" hidden="1" customWidth="1"/>
    <col min="773" max="773" width="11.42578125" style="35"/>
    <col min="774" max="774" width="7.85546875" style="35" customWidth="1"/>
    <col min="775" max="781" width="11.42578125" style="35"/>
    <col min="782" max="782" width="5.5703125" style="35" customWidth="1"/>
    <col min="783" max="790" width="0" style="35" hidden="1" customWidth="1"/>
    <col min="791" max="791" width="41.5703125" style="35" customWidth="1"/>
    <col min="792" max="1026" width="11.42578125" style="35"/>
    <col min="1027" max="1027" width="13.7109375" style="35" customWidth="1"/>
    <col min="1028" max="1028" width="0" style="35" hidden="1" customWidth="1"/>
    <col min="1029" max="1029" width="11.42578125" style="35"/>
    <col min="1030" max="1030" width="7.85546875" style="35" customWidth="1"/>
    <col min="1031" max="1037" width="11.42578125" style="35"/>
    <col min="1038" max="1038" width="5.5703125" style="35" customWidth="1"/>
    <col min="1039" max="1046" width="0" style="35" hidden="1" customWidth="1"/>
    <col min="1047" max="1047" width="41.5703125" style="35" customWidth="1"/>
    <col min="1048" max="1282" width="11.42578125" style="35"/>
    <col min="1283" max="1283" width="13.7109375" style="35" customWidth="1"/>
    <col min="1284" max="1284" width="0" style="35" hidden="1" customWidth="1"/>
    <col min="1285" max="1285" width="11.42578125" style="35"/>
    <col min="1286" max="1286" width="7.85546875" style="35" customWidth="1"/>
    <col min="1287" max="1293" width="11.42578125" style="35"/>
    <col min="1294" max="1294" width="5.5703125" style="35" customWidth="1"/>
    <col min="1295" max="1302" width="0" style="35" hidden="1" customWidth="1"/>
    <col min="1303" max="1303" width="41.5703125" style="35" customWidth="1"/>
    <col min="1304" max="1538" width="11.42578125" style="35"/>
    <col min="1539" max="1539" width="13.7109375" style="35" customWidth="1"/>
    <col min="1540" max="1540" width="0" style="35" hidden="1" customWidth="1"/>
    <col min="1541" max="1541" width="11.42578125" style="35"/>
    <col min="1542" max="1542" width="7.85546875" style="35" customWidth="1"/>
    <col min="1543" max="1549" width="11.42578125" style="35"/>
    <col min="1550" max="1550" width="5.5703125" style="35" customWidth="1"/>
    <col min="1551" max="1558" width="0" style="35" hidden="1" customWidth="1"/>
    <col min="1559" max="1559" width="41.5703125" style="35" customWidth="1"/>
    <col min="1560" max="1794" width="11.42578125" style="35"/>
    <col min="1795" max="1795" width="13.7109375" style="35" customWidth="1"/>
    <col min="1796" max="1796" width="0" style="35" hidden="1" customWidth="1"/>
    <col min="1797" max="1797" width="11.42578125" style="35"/>
    <col min="1798" max="1798" width="7.85546875" style="35" customWidth="1"/>
    <col min="1799" max="1805" width="11.42578125" style="35"/>
    <col min="1806" max="1806" width="5.5703125" style="35" customWidth="1"/>
    <col min="1807" max="1814" width="0" style="35" hidden="1" customWidth="1"/>
    <col min="1815" max="1815" width="41.5703125" style="35" customWidth="1"/>
    <col min="1816" max="2050" width="11.42578125" style="35"/>
    <col min="2051" max="2051" width="13.7109375" style="35" customWidth="1"/>
    <col min="2052" max="2052" width="0" style="35" hidden="1" customWidth="1"/>
    <col min="2053" max="2053" width="11.42578125" style="35"/>
    <col min="2054" max="2054" width="7.85546875" style="35" customWidth="1"/>
    <col min="2055" max="2061" width="11.42578125" style="35"/>
    <col min="2062" max="2062" width="5.5703125" style="35" customWidth="1"/>
    <col min="2063" max="2070" width="0" style="35" hidden="1" customWidth="1"/>
    <col min="2071" max="2071" width="41.5703125" style="35" customWidth="1"/>
    <col min="2072" max="2306" width="11.42578125" style="35"/>
    <col min="2307" max="2307" width="13.7109375" style="35" customWidth="1"/>
    <col min="2308" max="2308" width="0" style="35" hidden="1" customWidth="1"/>
    <col min="2309" max="2309" width="11.42578125" style="35"/>
    <col min="2310" max="2310" width="7.85546875" style="35" customWidth="1"/>
    <col min="2311" max="2317" width="11.42578125" style="35"/>
    <col min="2318" max="2318" width="5.5703125" style="35" customWidth="1"/>
    <col min="2319" max="2326" width="0" style="35" hidden="1" customWidth="1"/>
    <col min="2327" max="2327" width="41.5703125" style="35" customWidth="1"/>
    <col min="2328" max="2562" width="11.42578125" style="35"/>
    <col min="2563" max="2563" width="13.7109375" style="35" customWidth="1"/>
    <col min="2564" max="2564" width="0" style="35" hidden="1" customWidth="1"/>
    <col min="2565" max="2565" width="11.42578125" style="35"/>
    <col min="2566" max="2566" width="7.85546875" style="35" customWidth="1"/>
    <col min="2567" max="2573" width="11.42578125" style="35"/>
    <col min="2574" max="2574" width="5.5703125" style="35" customWidth="1"/>
    <col min="2575" max="2582" width="0" style="35" hidden="1" customWidth="1"/>
    <col min="2583" max="2583" width="41.5703125" style="35" customWidth="1"/>
    <col min="2584" max="2818" width="11.42578125" style="35"/>
    <col min="2819" max="2819" width="13.7109375" style="35" customWidth="1"/>
    <col min="2820" max="2820" width="0" style="35" hidden="1" customWidth="1"/>
    <col min="2821" max="2821" width="11.42578125" style="35"/>
    <col min="2822" max="2822" width="7.85546875" style="35" customWidth="1"/>
    <col min="2823" max="2829" width="11.42578125" style="35"/>
    <col min="2830" max="2830" width="5.5703125" style="35" customWidth="1"/>
    <col min="2831" max="2838" width="0" style="35" hidden="1" customWidth="1"/>
    <col min="2839" max="2839" width="41.5703125" style="35" customWidth="1"/>
    <col min="2840" max="3074" width="11.42578125" style="35"/>
    <col min="3075" max="3075" width="13.7109375" style="35" customWidth="1"/>
    <col min="3076" max="3076" width="0" style="35" hidden="1" customWidth="1"/>
    <col min="3077" max="3077" width="11.42578125" style="35"/>
    <col min="3078" max="3078" width="7.85546875" style="35" customWidth="1"/>
    <col min="3079" max="3085" width="11.42578125" style="35"/>
    <col min="3086" max="3086" width="5.5703125" style="35" customWidth="1"/>
    <col min="3087" max="3094" width="0" style="35" hidden="1" customWidth="1"/>
    <col min="3095" max="3095" width="41.5703125" style="35" customWidth="1"/>
    <col min="3096" max="3330" width="11.42578125" style="35"/>
    <col min="3331" max="3331" width="13.7109375" style="35" customWidth="1"/>
    <col min="3332" max="3332" width="0" style="35" hidden="1" customWidth="1"/>
    <col min="3333" max="3333" width="11.42578125" style="35"/>
    <col min="3334" max="3334" width="7.85546875" style="35" customWidth="1"/>
    <col min="3335" max="3341" width="11.42578125" style="35"/>
    <col min="3342" max="3342" width="5.5703125" style="35" customWidth="1"/>
    <col min="3343" max="3350" width="0" style="35" hidden="1" customWidth="1"/>
    <col min="3351" max="3351" width="41.5703125" style="35" customWidth="1"/>
    <col min="3352" max="3586" width="11.42578125" style="35"/>
    <col min="3587" max="3587" width="13.7109375" style="35" customWidth="1"/>
    <col min="3588" max="3588" width="0" style="35" hidden="1" customWidth="1"/>
    <col min="3589" max="3589" width="11.42578125" style="35"/>
    <col min="3590" max="3590" width="7.85546875" style="35" customWidth="1"/>
    <col min="3591" max="3597" width="11.42578125" style="35"/>
    <col min="3598" max="3598" width="5.5703125" style="35" customWidth="1"/>
    <col min="3599" max="3606" width="0" style="35" hidden="1" customWidth="1"/>
    <col min="3607" max="3607" width="41.5703125" style="35" customWidth="1"/>
    <col min="3608" max="3842" width="11.42578125" style="35"/>
    <col min="3843" max="3843" width="13.7109375" style="35" customWidth="1"/>
    <col min="3844" max="3844" width="0" style="35" hidden="1" customWidth="1"/>
    <col min="3845" max="3845" width="11.42578125" style="35"/>
    <col min="3846" max="3846" width="7.85546875" style="35" customWidth="1"/>
    <col min="3847" max="3853" width="11.42578125" style="35"/>
    <col min="3854" max="3854" width="5.5703125" style="35" customWidth="1"/>
    <col min="3855" max="3862" width="0" style="35" hidden="1" customWidth="1"/>
    <col min="3863" max="3863" width="41.5703125" style="35" customWidth="1"/>
    <col min="3864" max="4098" width="11.42578125" style="35"/>
    <col min="4099" max="4099" width="13.7109375" style="35" customWidth="1"/>
    <col min="4100" max="4100" width="0" style="35" hidden="1" customWidth="1"/>
    <col min="4101" max="4101" width="11.42578125" style="35"/>
    <col min="4102" max="4102" width="7.85546875" style="35" customWidth="1"/>
    <col min="4103" max="4109" width="11.42578125" style="35"/>
    <col min="4110" max="4110" width="5.5703125" style="35" customWidth="1"/>
    <col min="4111" max="4118" width="0" style="35" hidden="1" customWidth="1"/>
    <col min="4119" max="4119" width="41.5703125" style="35" customWidth="1"/>
    <col min="4120" max="4354" width="11.42578125" style="35"/>
    <col min="4355" max="4355" width="13.7109375" style="35" customWidth="1"/>
    <col min="4356" max="4356" width="0" style="35" hidden="1" customWidth="1"/>
    <col min="4357" max="4357" width="11.42578125" style="35"/>
    <col min="4358" max="4358" width="7.85546875" style="35" customWidth="1"/>
    <col min="4359" max="4365" width="11.42578125" style="35"/>
    <col min="4366" max="4366" width="5.5703125" style="35" customWidth="1"/>
    <col min="4367" max="4374" width="0" style="35" hidden="1" customWidth="1"/>
    <col min="4375" max="4375" width="41.5703125" style="35" customWidth="1"/>
    <col min="4376" max="4610" width="11.42578125" style="35"/>
    <col min="4611" max="4611" width="13.7109375" style="35" customWidth="1"/>
    <col min="4612" max="4612" width="0" style="35" hidden="1" customWidth="1"/>
    <col min="4613" max="4613" width="11.42578125" style="35"/>
    <col min="4614" max="4614" width="7.85546875" style="35" customWidth="1"/>
    <col min="4615" max="4621" width="11.42578125" style="35"/>
    <col min="4622" max="4622" width="5.5703125" style="35" customWidth="1"/>
    <col min="4623" max="4630" width="0" style="35" hidden="1" customWidth="1"/>
    <col min="4631" max="4631" width="41.5703125" style="35" customWidth="1"/>
    <col min="4632" max="4866" width="11.42578125" style="35"/>
    <col min="4867" max="4867" width="13.7109375" style="35" customWidth="1"/>
    <col min="4868" max="4868" width="0" style="35" hidden="1" customWidth="1"/>
    <col min="4869" max="4869" width="11.42578125" style="35"/>
    <col min="4870" max="4870" width="7.85546875" style="35" customWidth="1"/>
    <col min="4871" max="4877" width="11.42578125" style="35"/>
    <col min="4878" max="4878" width="5.5703125" style="35" customWidth="1"/>
    <col min="4879" max="4886" width="0" style="35" hidden="1" customWidth="1"/>
    <col min="4887" max="4887" width="41.5703125" style="35" customWidth="1"/>
    <col min="4888" max="5122" width="11.42578125" style="35"/>
    <col min="5123" max="5123" width="13.7109375" style="35" customWidth="1"/>
    <col min="5124" max="5124" width="0" style="35" hidden="1" customWidth="1"/>
    <col min="5125" max="5125" width="11.42578125" style="35"/>
    <col min="5126" max="5126" width="7.85546875" style="35" customWidth="1"/>
    <col min="5127" max="5133" width="11.42578125" style="35"/>
    <col min="5134" max="5134" width="5.5703125" style="35" customWidth="1"/>
    <col min="5135" max="5142" width="0" style="35" hidden="1" customWidth="1"/>
    <col min="5143" max="5143" width="41.5703125" style="35" customWidth="1"/>
    <col min="5144" max="5378" width="11.42578125" style="35"/>
    <col min="5379" max="5379" width="13.7109375" style="35" customWidth="1"/>
    <col min="5380" max="5380" width="0" style="35" hidden="1" customWidth="1"/>
    <col min="5381" max="5381" width="11.42578125" style="35"/>
    <col min="5382" max="5382" width="7.85546875" style="35" customWidth="1"/>
    <col min="5383" max="5389" width="11.42578125" style="35"/>
    <col min="5390" max="5390" width="5.5703125" style="35" customWidth="1"/>
    <col min="5391" max="5398" width="0" style="35" hidden="1" customWidth="1"/>
    <col min="5399" max="5399" width="41.5703125" style="35" customWidth="1"/>
    <col min="5400" max="5634" width="11.42578125" style="35"/>
    <col min="5635" max="5635" width="13.7109375" style="35" customWidth="1"/>
    <col min="5636" max="5636" width="0" style="35" hidden="1" customWidth="1"/>
    <col min="5637" max="5637" width="11.42578125" style="35"/>
    <col min="5638" max="5638" width="7.85546875" style="35" customWidth="1"/>
    <col min="5639" max="5645" width="11.42578125" style="35"/>
    <col min="5646" max="5646" width="5.5703125" style="35" customWidth="1"/>
    <col min="5647" max="5654" width="0" style="35" hidden="1" customWidth="1"/>
    <col min="5655" max="5655" width="41.5703125" style="35" customWidth="1"/>
    <col min="5656" max="5890" width="11.42578125" style="35"/>
    <col min="5891" max="5891" width="13.7109375" style="35" customWidth="1"/>
    <col min="5892" max="5892" width="0" style="35" hidden="1" customWidth="1"/>
    <col min="5893" max="5893" width="11.42578125" style="35"/>
    <col min="5894" max="5894" width="7.85546875" style="35" customWidth="1"/>
    <col min="5895" max="5901" width="11.42578125" style="35"/>
    <col min="5902" max="5902" width="5.5703125" style="35" customWidth="1"/>
    <col min="5903" max="5910" width="0" style="35" hidden="1" customWidth="1"/>
    <col min="5911" max="5911" width="41.5703125" style="35" customWidth="1"/>
    <col min="5912" max="6146" width="11.42578125" style="35"/>
    <col min="6147" max="6147" width="13.7109375" style="35" customWidth="1"/>
    <col min="6148" max="6148" width="0" style="35" hidden="1" customWidth="1"/>
    <col min="6149" max="6149" width="11.42578125" style="35"/>
    <col min="6150" max="6150" width="7.85546875" style="35" customWidth="1"/>
    <col min="6151" max="6157" width="11.42578125" style="35"/>
    <col min="6158" max="6158" width="5.5703125" style="35" customWidth="1"/>
    <col min="6159" max="6166" width="0" style="35" hidden="1" customWidth="1"/>
    <col min="6167" max="6167" width="41.5703125" style="35" customWidth="1"/>
    <col min="6168" max="6402" width="11.42578125" style="35"/>
    <col min="6403" max="6403" width="13.7109375" style="35" customWidth="1"/>
    <col min="6404" max="6404" width="0" style="35" hidden="1" customWidth="1"/>
    <col min="6405" max="6405" width="11.42578125" style="35"/>
    <col min="6406" max="6406" width="7.85546875" style="35" customWidth="1"/>
    <col min="6407" max="6413" width="11.42578125" style="35"/>
    <col min="6414" max="6414" width="5.5703125" style="35" customWidth="1"/>
    <col min="6415" max="6422" width="0" style="35" hidden="1" customWidth="1"/>
    <col min="6423" max="6423" width="41.5703125" style="35" customWidth="1"/>
    <col min="6424" max="6658" width="11.42578125" style="35"/>
    <col min="6659" max="6659" width="13.7109375" style="35" customWidth="1"/>
    <col min="6660" max="6660" width="0" style="35" hidden="1" customWidth="1"/>
    <col min="6661" max="6661" width="11.42578125" style="35"/>
    <col min="6662" max="6662" width="7.85546875" style="35" customWidth="1"/>
    <col min="6663" max="6669" width="11.42578125" style="35"/>
    <col min="6670" max="6670" width="5.5703125" style="35" customWidth="1"/>
    <col min="6671" max="6678" width="0" style="35" hidden="1" customWidth="1"/>
    <col min="6679" max="6679" width="41.5703125" style="35" customWidth="1"/>
    <col min="6680" max="6914" width="11.42578125" style="35"/>
    <col min="6915" max="6915" width="13.7109375" style="35" customWidth="1"/>
    <col min="6916" max="6916" width="0" style="35" hidden="1" customWidth="1"/>
    <col min="6917" max="6917" width="11.42578125" style="35"/>
    <col min="6918" max="6918" width="7.85546875" style="35" customWidth="1"/>
    <col min="6919" max="6925" width="11.42578125" style="35"/>
    <col min="6926" max="6926" width="5.5703125" style="35" customWidth="1"/>
    <col min="6927" max="6934" width="0" style="35" hidden="1" customWidth="1"/>
    <col min="6935" max="6935" width="41.5703125" style="35" customWidth="1"/>
    <col min="6936" max="7170" width="11.42578125" style="35"/>
    <col min="7171" max="7171" width="13.7109375" style="35" customWidth="1"/>
    <col min="7172" max="7172" width="0" style="35" hidden="1" customWidth="1"/>
    <col min="7173" max="7173" width="11.42578125" style="35"/>
    <col min="7174" max="7174" width="7.85546875" style="35" customWidth="1"/>
    <col min="7175" max="7181" width="11.42578125" style="35"/>
    <col min="7182" max="7182" width="5.5703125" style="35" customWidth="1"/>
    <col min="7183" max="7190" width="0" style="35" hidden="1" customWidth="1"/>
    <col min="7191" max="7191" width="41.5703125" style="35" customWidth="1"/>
    <col min="7192" max="7426" width="11.42578125" style="35"/>
    <col min="7427" max="7427" width="13.7109375" style="35" customWidth="1"/>
    <col min="7428" max="7428" width="0" style="35" hidden="1" customWidth="1"/>
    <col min="7429" max="7429" width="11.42578125" style="35"/>
    <col min="7430" max="7430" width="7.85546875" style="35" customWidth="1"/>
    <col min="7431" max="7437" width="11.42578125" style="35"/>
    <col min="7438" max="7438" width="5.5703125" style="35" customWidth="1"/>
    <col min="7439" max="7446" width="0" style="35" hidden="1" customWidth="1"/>
    <col min="7447" max="7447" width="41.5703125" style="35" customWidth="1"/>
    <col min="7448" max="7682" width="11.42578125" style="35"/>
    <col min="7683" max="7683" width="13.7109375" style="35" customWidth="1"/>
    <col min="7684" max="7684" width="0" style="35" hidden="1" customWidth="1"/>
    <col min="7685" max="7685" width="11.42578125" style="35"/>
    <col min="7686" max="7686" width="7.85546875" style="35" customWidth="1"/>
    <col min="7687" max="7693" width="11.42578125" style="35"/>
    <col min="7694" max="7694" width="5.5703125" style="35" customWidth="1"/>
    <col min="7695" max="7702" width="0" style="35" hidden="1" customWidth="1"/>
    <col min="7703" max="7703" width="41.5703125" style="35" customWidth="1"/>
    <col min="7704" max="7938" width="11.42578125" style="35"/>
    <col min="7939" max="7939" width="13.7109375" style="35" customWidth="1"/>
    <col min="7940" max="7940" width="0" style="35" hidden="1" customWidth="1"/>
    <col min="7941" max="7941" width="11.42578125" style="35"/>
    <col min="7942" max="7942" width="7.85546875" style="35" customWidth="1"/>
    <col min="7943" max="7949" width="11.42578125" style="35"/>
    <col min="7950" max="7950" width="5.5703125" style="35" customWidth="1"/>
    <col min="7951" max="7958" width="0" style="35" hidden="1" customWidth="1"/>
    <col min="7959" max="7959" width="41.5703125" style="35" customWidth="1"/>
    <col min="7960" max="8194" width="11.42578125" style="35"/>
    <col min="8195" max="8195" width="13.7109375" style="35" customWidth="1"/>
    <col min="8196" max="8196" width="0" style="35" hidden="1" customWidth="1"/>
    <col min="8197" max="8197" width="11.42578125" style="35"/>
    <col min="8198" max="8198" width="7.85546875" style="35" customWidth="1"/>
    <col min="8199" max="8205" width="11.42578125" style="35"/>
    <col min="8206" max="8206" width="5.5703125" style="35" customWidth="1"/>
    <col min="8207" max="8214" width="0" style="35" hidden="1" customWidth="1"/>
    <col min="8215" max="8215" width="41.5703125" style="35" customWidth="1"/>
    <col min="8216" max="8450" width="11.42578125" style="35"/>
    <col min="8451" max="8451" width="13.7109375" style="35" customWidth="1"/>
    <col min="8452" max="8452" width="0" style="35" hidden="1" customWidth="1"/>
    <col min="8453" max="8453" width="11.42578125" style="35"/>
    <col min="8454" max="8454" width="7.85546875" style="35" customWidth="1"/>
    <col min="8455" max="8461" width="11.42578125" style="35"/>
    <col min="8462" max="8462" width="5.5703125" style="35" customWidth="1"/>
    <col min="8463" max="8470" width="0" style="35" hidden="1" customWidth="1"/>
    <col min="8471" max="8471" width="41.5703125" style="35" customWidth="1"/>
    <col min="8472" max="8706" width="11.42578125" style="35"/>
    <col min="8707" max="8707" width="13.7109375" style="35" customWidth="1"/>
    <col min="8708" max="8708" width="0" style="35" hidden="1" customWidth="1"/>
    <col min="8709" max="8709" width="11.42578125" style="35"/>
    <col min="8710" max="8710" width="7.85546875" style="35" customWidth="1"/>
    <col min="8711" max="8717" width="11.42578125" style="35"/>
    <col min="8718" max="8718" width="5.5703125" style="35" customWidth="1"/>
    <col min="8719" max="8726" width="0" style="35" hidden="1" customWidth="1"/>
    <col min="8727" max="8727" width="41.5703125" style="35" customWidth="1"/>
    <col min="8728" max="8962" width="11.42578125" style="35"/>
    <col min="8963" max="8963" width="13.7109375" style="35" customWidth="1"/>
    <col min="8964" max="8964" width="0" style="35" hidden="1" customWidth="1"/>
    <col min="8965" max="8965" width="11.42578125" style="35"/>
    <col min="8966" max="8966" width="7.85546875" style="35" customWidth="1"/>
    <col min="8967" max="8973" width="11.42578125" style="35"/>
    <col min="8974" max="8974" width="5.5703125" style="35" customWidth="1"/>
    <col min="8975" max="8982" width="0" style="35" hidden="1" customWidth="1"/>
    <col min="8983" max="8983" width="41.5703125" style="35" customWidth="1"/>
    <col min="8984" max="9218" width="11.42578125" style="35"/>
    <col min="9219" max="9219" width="13.7109375" style="35" customWidth="1"/>
    <col min="9220" max="9220" width="0" style="35" hidden="1" customWidth="1"/>
    <col min="9221" max="9221" width="11.42578125" style="35"/>
    <col min="9222" max="9222" width="7.85546875" style="35" customWidth="1"/>
    <col min="9223" max="9229" width="11.42578125" style="35"/>
    <col min="9230" max="9230" width="5.5703125" style="35" customWidth="1"/>
    <col min="9231" max="9238" width="0" style="35" hidden="1" customWidth="1"/>
    <col min="9239" max="9239" width="41.5703125" style="35" customWidth="1"/>
    <col min="9240" max="9474" width="11.42578125" style="35"/>
    <col min="9475" max="9475" width="13.7109375" style="35" customWidth="1"/>
    <col min="9476" max="9476" width="0" style="35" hidden="1" customWidth="1"/>
    <col min="9477" max="9477" width="11.42578125" style="35"/>
    <col min="9478" max="9478" width="7.85546875" style="35" customWidth="1"/>
    <col min="9479" max="9485" width="11.42578125" style="35"/>
    <col min="9486" max="9486" width="5.5703125" style="35" customWidth="1"/>
    <col min="9487" max="9494" width="0" style="35" hidden="1" customWidth="1"/>
    <col min="9495" max="9495" width="41.5703125" style="35" customWidth="1"/>
    <col min="9496" max="9730" width="11.42578125" style="35"/>
    <col min="9731" max="9731" width="13.7109375" style="35" customWidth="1"/>
    <col min="9732" max="9732" width="0" style="35" hidden="1" customWidth="1"/>
    <col min="9733" max="9733" width="11.42578125" style="35"/>
    <col min="9734" max="9734" width="7.85546875" style="35" customWidth="1"/>
    <col min="9735" max="9741" width="11.42578125" style="35"/>
    <col min="9742" max="9742" width="5.5703125" style="35" customWidth="1"/>
    <col min="9743" max="9750" width="0" style="35" hidden="1" customWidth="1"/>
    <col min="9751" max="9751" width="41.5703125" style="35" customWidth="1"/>
    <col min="9752" max="9986" width="11.42578125" style="35"/>
    <col min="9987" max="9987" width="13.7109375" style="35" customWidth="1"/>
    <col min="9988" max="9988" width="0" style="35" hidden="1" customWidth="1"/>
    <col min="9989" max="9989" width="11.42578125" style="35"/>
    <col min="9990" max="9990" width="7.85546875" style="35" customWidth="1"/>
    <col min="9991" max="9997" width="11.42578125" style="35"/>
    <col min="9998" max="9998" width="5.5703125" style="35" customWidth="1"/>
    <col min="9999" max="10006" width="0" style="35" hidden="1" customWidth="1"/>
    <col min="10007" max="10007" width="41.5703125" style="35" customWidth="1"/>
    <col min="10008" max="10242" width="11.42578125" style="35"/>
    <col min="10243" max="10243" width="13.7109375" style="35" customWidth="1"/>
    <col min="10244" max="10244" width="0" style="35" hidden="1" customWidth="1"/>
    <col min="10245" max="10245" width="11.42578125" style="35"/>
    <col min="10246" max="10246" width="7.85546875" style="35" customWidth="1"/>
    <col min="10247" max="10253" width="11.42578125" style="35"/>
    <col min="10254" max="10254" width="5.5703125" style="35" customWidth="1"/>
    <col min="10255" max="10262" width="0" style="35" hidden="1" customWidth="1"/>
    <col min="10263" max="10263" width="41.5703125" style="35" customWidth="1"/>
    <col min="10264" max="10498" width="11.42578125" style="35"/>
    <col min="10499" max="10499" width="13.7109375" style="35" customWidth="1"/>
    <col min="10500" max="10500" width="0" style="35" hidden="1" customWidth="1"/>
    <col min="10501" max="10501" width="11.42578125" style="35"/>
    <col min="10502" max="10502" width="7.85546875" style="35" customWidth="1"/>
    <col min="10503" max="10509" width="11.42578125" style="35"/>
    <col min="10510" max="10510" width="5.5703125" style="35" customWidth="1"/>
    <col min="10511" max="10518" width="0" style="35" hidden="1" customWidth="1"/>
    <col min="10519" max="10519" width="41.5703125" style="35" customWidth="1"/>
    <col min="10520" max="10754" width="11.42578125" style="35"/>
    <col min="10755" max="10755" width="13.7109375" style="35" customWidth="1"/>
    <col min="10756" max="10756" width="0" style="35" hidden="1" customWidth="1"/>
    <col min="10757" max="10757" width="11.42578125" style="35"/>
    <col min="10758" max="10758" width="7.85546875" style="35" customWidth="1"/>
    <col min="10759" max="10765" width="11.42578125" style="35"/>
    <col min="10766" max="10766" width="5.5703125" style="35" customWidth="1"/>
    <col min="10767" max="10774" width="0" style="35" hidden="1" customWidth="1"/>
    <col min="10775" max="10775" width="41.5703125" style="35" customWidth="1"/>
    <col min="10776" max="11010" width="11.42578125" style="35"/>
    <col min="11011" max="11011" width="13.7109375" style="35" customWidth="1"/>
    <col min="11012" max="11012" width="0" style="35" hidden="1" customWidth="1"/>
    <col min="11013" max="11013" width="11.42578125" style="35"/>
    <col min="11014" max="11014" width="7.85546875" style="35" customWidth="1"/>
    <col min="11015" max="11021" width="11.42578125" style="35"/>
    <col min="11022" max="11022" width="5.5703125" style="35" customWidth="1"/>
    <col min="11023" max="11030" width="0" style="35" hidden="1" customWidth="1"/>
    <col min="11031" max="11031" width="41.5703125" style="35" customWidth="1"/>
    <col min="11032" max="11266" width="11.42578125" style="35"/>
    <col min="11267" max="11267" width="13.7109375" style="35" customWidth="1"/>
    <col min="11268" max="11268" width="0" style="35" hidden="1" customWidth="1"/>
    <col min="11269" max="11269" width="11.42578125" style="35"/>
    <col min="11270" max="11270" width="7.85546875" style="35" customWidth="1"/>
    <col min="11271" max="11277" width="11.42578125" style="35"/>
    <col min="11278" max="11278" width="5.5703125" style="35" customWidth="1"/>
    <col min="11279" max="11286" width="0" style="35" hidden="1" customWidth="1"/>
    <col min="11287" max="11287" width="41.5703125" style="35" customWidth="1"/>
    <col min="11288" max="11522" width="11.42578125" style="35"/>
    <col min="11523" max="11523" width="13.7109375" style="35" customWidth="1"/>
    <col min="11524" max="11524" width="0" style="35" hidden="1" customWidth="1"/>
    <col min="11525" max="11525" width="11.42578125" style="35"/>
    <col min="11526" max="11526" width="7.85546875" style="35" customWidth="1"/>
    <col min="11527" max="11533" width="11.42578125" style="35"/>
    <col min="11534" max="11534" width="5.5703125" style="35" customWidth="1"/>
    <col min="11535" max="11542" width="0" style="35" hidden="1" customWidth="1"/>
    <col min="11543" max="11543" width="41.5703125" style="35" customWidth="1"/>
    <col min="11544" max="11778" width="11.42578125" style="35"/>
    <col min="11779" max="11779" width="13.7109375" style="35" customWidth="1"/>
    <col min="11780" max="11780" width="0" style="35" hidden="1" customWidth="1"/>
    <col min="11781" max="11781" width="11.42578125" style="35"/>
    <col min="11782" max="11782" width="7.85546875" style="35" customWidth="1"/>
    <col min="11783" max="11789" width="11.42578125" style="35"/>
    <col min="11790" max="11790" width="5.5703125" style="35" customWidth="1"/>
    <col min="11791" max="11798" width="0" style="35" hidden="1" customWidth="1"/>
    <col min="11799" max="11799" width="41.5703125" style="35" customWidth="1"/>
    <col min="11800" max="12034" width="11.42578125" style="35"/>
    <col min="12035" max="12035" width="13.7109375" style="35" customWidth="1"/>
    <col min="12036" max="12036" width="0" style="35" hidden="1" customWidth="1"/>
    <col min="12037" max="12037" width="11.42578125" style="35"/>
    <col min="12038" max="12038" width="7.85546875" style="35" customWidth="1"/>
    <col min="12039" max="12045" width="11.42578125" style="35"/>
    <col min="12046" max="12046" width="5.5703125" style="35" customWidth="1"/>
    <col min="12047" max="12054" width="0" style="35" hidden="1" customWidth="1"/>
    <col min="12055" max="12055" width="41.5703125" style="35" customWidth="1"/>
    <col min="12056" max="12290" width="11.42578125" style="35"/>
    <col min="12291" max="12291" width="13.7109375" style="35" customWidth="1"/>
    <col min="12292" max="12292" width="0" style="35" hidden="1" customWidth="1"/>
    <col min="12293" max="12293" width="11.42578125" style="35"/>
    <col min="12294" max="12294" width="7.85546875" style="35" customWidth="1"/>
    <col min="12295" max="12301" width="11.42578125" style="35"/>
    <col min="12302" max="12302" width="5.5703125" style="35" customWidth="1"/>
    <col min="12303" max="12310" width="0" style="35" hidden="1" customWidth="1"/>
    <col min="12311" max="12311" width="41.5703125" style="35" customWidth="1"/>
    <col min="12312" max="12546" width="11.42578125" style="35"/>
    <col min="12547" max="12547" width="13.7109375" style="35" customWidth="1"/>
    <col min="12548" max="12548" width="0" style="35" hidden="1" customWidth="1"/>
    <col min="12549" max="12549" width="11.42578125" style="35"/>
    <col min="12550" max="12550" width="7.85546875" style="35" customWidth="1"/>
    <col min="12551" max="12557" width="11.42578125" style="35"/>
    <col min="12558" max="12558" width="5.5703125" style="35" customWidth="1"/>
    <col min="12559" max="12566" width="0" style="35" hidden="1" customWidth="1"/>
    <col min="12567" max="12567" width="41.5703125" style="35" customWidth="1"/>
    <col min="12568" max="12802" width="11.42578125" style="35"/>
    <col min="12803" max="12803" width="13.7109375" style="35" customWidth="1"/>
    <col min="12804" max="12804" width="0" style="35" hidden="1" customWidth="1"/>
    <col min="12805" max="12805" width="11.42578125" style="35"/>
    <col min="12806" max="12806" width="7.85546875" style="35" customWidth="1"/>
    <col min="12807" max="12813" width="11.42578125" style="35"/>
    <col min="12814" max="12814" width="5.5703125" style="35" customWidth="1"/>
    <col min="12815" max="12822" width="0" style="35" hidden="1" customWidth="1"/>
    <col min="12823" max="12823" width="41.5703125" style="35" customWidth="1"/>
    <col min="12824" max="13058" width="11.42578125" style="35"/>
    <col min="13059" max="13059" width="13.7109375" style="35" customWidth="1"/>
    <col min="13060" max="13060" width="0" style="35" hidden="1" customWidth="1"/>
    <col min="13061" max="13061" width="11.42578125" style="35"/>
    <col min="13062" max="13062" width="7.85546875" style="35" customWidth="1"/>
    <col min="13063" max="13069" width="11.42578125" style="35"/>
    <col min="13070" max="13070" width="5.5703125" style="35" customWidth="1"/>
    <col min="13071" max="13078" width="0" style="35" hidden="1" customWidth="1"/>
    <col min="13079" max="13079" width="41.5703125" style="35" customWidth="1"/>
    <col min="13080" max="13314" width="11.42578125" style="35"/>
    <col min="13315" max="13315" width="13.7109375" style="35" customWidth="1"/>
    <col min="13316" max="13316" width="0" style="35" hidden="1" customWidth="1"/>
    <col min="13317" max="13317" width="11.42578125" style="35"/>
    <col min="13318" max="13318" width="7.85546875" style="35" customWidth="1"/>
    <col min="13319" max="13325" width="11.42578125" style="35"/>
    <col min="13326" max="13326" width="5.5703125" style="35" customWidth="1"/>
    <col min="13327" max="13334" width="0" style="35" hidden="1" customWidth="1"/>
    <col min="13335" max="13335" width="41.5703125" style="35" customWidth="1"/>
    <col min="13336" max="13570" width="11.42578125" style="35"/>
    <col min="13571" max="13571" width="13.7109375" style="35" customWidth="1"/>
    <col min="13572" max="13572" width="0" style="35" hidden="1" customWidth="1"/>
    <col min="13573" max="13573" width="11.42578125" style="35"/>
    <col min="13574" max="13574" width="7.85546875" style="35" customWidth="1"/>
    <col min="13575" max="13581" width="11.42578125" style="35"/>
    <col min="13582" max="13582" width="5.5703125" style="35" customWidth="1"/>
    <col min="13583" max="13590" width="0" style="35" hidden="1" customWidth="1"/>
    <col min="13591" max="13591" width="41.5703125" style="35" customWidth="1"/>
    <col min="13592" max="13826" width="11.42578125" style="35"/>
    <col min="13827" max="13827" width="13.7109375" style="35" customWidth="1"/>
    <col min="13828" max="13828" width="0" style="35" hidden="1" customWidth="1"/>
    <col min="13829" max="13829" width="11.42578125" style="35"/>
    <col min="13830" max="13830" width="7.85546875" style="35" customWidth="1"/>
    <col min="13831" max="13837" width="11.42578125" style="35"/>
    <col min="13838" max="13838" width="5.5703125" style="35" customWidth="1"/>
    <col min="13839" max="13846" width="0" style="35" hidden="1" customWidth="1"/>
    <col min="13847" max="13847" width="41.5703125" style="35" customWidth="1"/>
    <col min="13848" max="14082" width="11.42578125" style="35"/>
    <col min="14083" max="14083" width="13.7109375" style="35" customWidth="1"/>
    <col min="14084" max="14084" width="0" style="35" hidden="1" customWidth="1"/>
    <col min="14085" max="14085" width="11.42578125" style="35"/>
    <col min="14086" max="14086" width="7.85546875" style="35" customWidth="1"/>
    <col min="14087" max="14093" width="11.42578125" style="35"/>
    <col min="14094" max="14094" width="5.5703125" style="35" customWidth="1"/>
    <col min="14095" max="14102" width="0" style="35" hidden="1" customWidth="1"/>
    <col min="14103" max="14103" width="41.5703125" style="35" customWidth="1"/>
    <col min="14104" max="14338" width="11.42578125" style="35"/>
    <col min="14339" max="14339" width="13.7109375" style="35" customWidth="1"/>
    <col min="14340" max="14340" width="0" style="35" hidden="1" customWidth="1"/>
    <col min="14341" max="14341" width="11.42578125" style="35"/>
    <col min="14342" max="14342" width="7.85546875" style="35" customWidth="1"/>
    <col min="14343" max="14349" width="11.42578125" style="35"/>
    <col min="14350" max="14350" width="5.5703125" style="35" customWidth="1"/>
    <col min="14351" max="14358" width="0" style="35" hidden="1" customWidth="1"/>
    <col min="14359" max="14359" width="41.5703125" style="35" customWidth="1"/>
    <col min="14360" max="14594" width="11.42578125" style="35"/>
    <col min="14595" max="14595" width="13.7109375" style="35" customWidth="1"/>
    <col min="14596" max="14596" width="0" style="35" hidden="1" customWidth="1"/>
    <col min="14597" max="14597" width="11.42578125" style="35"/>
    <col min="14598" max="14598" width="7.85546875" style="35" customWidth="1"/>
    <col min="14599" max="14605" width="11.42578125" style="35"/>
    <col min="14606" max="14606" width="5.5703125" style="35" customWidth="1"/>
    <col min="14607" max="14614" width="0" style="35" hidden="1" customWidth="1"/>
    <col min="14615" max="14615" width="41.5703125" style="35" customWidth="1"/>
    <col min="14616" max="14850" width="11.42578125" style="35"/>
    <col min="14851" max="14851" width="13.7109375" style="35" customWidth="1"/>
    <col min="14852" max="14852" width="0" style="35" hidden="1" customWidth="1"/>
    <col min="14853" max="14853" width="11.42578125" style="35"/>
    <col min="14854" max="14854" width="7.85546875" style="35" customWidth="1"/>
    <col min="14855" max="14861" width="11.42578125" style="35"/>
    <col min="14862" max="14862" width="5.5703125" style="35" customWidth="1"/>
    <col min="14863" max="14870" width="0" style="35" hidden="1" customWidth="1"/>
    <col min="14871" max="14871" width="41.5703125" style="35" customWidth="1"/>
    <col min="14872" max="15106" width="11.42578125" style="35"/>
    <col min="15107" max="15107" width="13.7109375" style="35" customWidth="1"/>
    <col min="15108" max="15108" width="0" style="35" hidden="1" customWidth="1"/>
    <col min="15109" max="15109" width="11.42578125" style="35"/>
    <col min="15110" max="15110" width="7.85546875" style="35" customWidth="1"/>
    <col min="15111" max="15117" width="11.42578125" style="35"/>
    <col min="15118" max="15118" width="5.5703125" style="35" customWidth="1"/>
    <col min="15119" max="15126" width="0" style="35" hidden="1" customWidth="1"/>
    <col min="15127" max="15127" width="41.5703125" style="35" customWidth="1"/>
    <col min="15128" max="15362" width="11.42578125" style="35"/>
    <col min="15363" max="15363" width="13.7109375" style="35" customWidth="1"/>
    <col min="15364" max="15364" width="0" style="35" hidden="1" customWidth="1"/>
    <col min="15365" max="15365" width="11.42578125" style="35"/>
    <col min="15366" max="15366" width="7.85546875" style="35" customWidth="1"/>
    <col min="15367" max="15373" width="11.42578125" style="35"/>
    <col min="15374" max="15374" width="5.5703125" style="35" customWidth="1"/>
    <col min="15375" max="15382" width="0" style="35" hidden="1" customWidth="1"/>
    <col min="15383" max="15383" width="41.5703125" style="35" customWidth="1"/>
    <col min="15384" max="15618" width="11.42578125" style="35"/>
    <col min="15619" max="15619" width="13.7109375" style="35" customWidth="1"/>
    <col min="15620" max="15620" width="0" style="35" hidden="1" customWidth="1"/>
    <col min="15621" max="15621" width="11.42578125" style="35"/>
    <col min="15622" max="15622" width="7.85546875" style="35" customWidth="1"/>
    <col min="15623" max="15629" width="11.42578125" style="35"/>
    <col min="15630" max="15630" width="5.5703125" style="35" customWidth="1"/>
    <col min="15631" max="15638" width="0" style="35" hidden="1" customWidth="1"/>
    <col min="15639" max="15639" width="41.5703125" style="35" customWidth="1"/>
    <col min="15640" max="15874" width="11.42578125" style="35"/>
    <col min="15875" max="15875" width="13.7109375" style="35" customWidth="1"/>
    <col min="15876" max="15876" width="0" style="35" hidden="1" customWidth="1"/>
    <col min="15877" max="15877" width="11.42578125" style="35"/>
    <col min="15878" max="15878" width="7.85546875" style="35" customWidth="1"/>
    <col min="15879" max="15885" width="11.42578125" style="35"/>
    <col min="15886" max="15886" width="5.5703125" style="35" customWidth="1"/>
    <col min="15887" max="15894" width="0" style="35" hidden="1" customWidth="1"/>
    <col min="15895" max="15895" width="41.5703125" style="35" customWidth="1"/>
    <col min="15896" max="16130" width="11.42578125" style="35"/>
    <col min="16131" max="16131" width="13.7109375" style="35" customWidth="1"/>
    <col min="16132" max="16132" width="0" style="35" hidden="1" customWidth="1"/>
    <col min="16133" max="16133" width="11.42578125" style="35"/>
    <col min="16134" max="16134" width="7.85546875" style="35" customWidth="1"/>
    <col min="16135" max="16141" width="11.42578125" style="35"/>
    <col min="16142" max="16142" width="5.5703125" style="35" customWidth="1"/>
    <col min="16143" max="16150" width="0" style="35" hidden="1" customWidth="1"/>
    <col min="16151" max="16151" width="41.5703125" style="35" customWidth="1"/>
    <col min="16152" max="16384" width="11.42578125" style="35"/>
  </cols>
  <sheetData>
    <row r="1" spans="1:35">
      <c r="A1" s="30" t="s">
        <v>539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>
        <v>2013</v>
      </c>
      <c r="P1" s="32" t="s">
        <v>540</v>
      </c>
      <c r="Q1" s="31" t="s">
        <v>541</v>
      </c>
      <c r="R1" s="31" t="s">
        <v>542</v>
      </c>
      <c r="S1" s="32" t="s">
        <v>543</v>
      </c>
      <c r="T1" s="32" t="s">
        <v>544</v>
      </c>
      <c r="U1" s="33" t="s">
        <v>545</v>
      </c>
      <c r="V1" s="33" t="s">
        <v>546</v>
      </c>
      <c r="W1" s="31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>
      <c r="A2" s="30" t="s">
        <v>579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>
        <v>2014</v>
      </c>
      <c r="P2" s="31" t="s">
        <v>547</v>
      </c>
      <c r="Q2" s="31" t="s">
        <v>548</v>
      </c>
      <c r="R2" s="31" t="s">
        <v>549</v>
      </c>
      <c r="S2" s="32" t="s">
        <v>550</v>
      </c>
      <c r="T2" s="32" t="s">
        <v>551</v>
      </c>
      <c r="U2" s="33" t="s">
        <v>552</v>
      </c>
      <c r="V2" s="33" t="s">
        <v>553</v>
      </c>
      <c r="W2" s="31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8.75">
      <c r="A3" s="31"/>
      <c r="B3" s="31"/>
      <c r="C3" s="36" t="s">
        <v>554</v>
      </c>
      <c r="D3" s="37">
        <v>6</v>
      </c>
      <c r="E3" s="38">
        <f>INDEX(O1:O10,D3,1)</f>
        <v>2018</v>
      </c>
      <c r="F3" s="31"/>
      <c r="G3" s="31"/>
      <c r="H3" s="31"/>
      <c r="I3" s="31"/>
      <c r="J3" s="31"/>
      <c r="K3" s="39"/>
      <c r="L3" s="31"/>
      <c r="M3" s="31"/>
      <c r="N3" s="31"/>
      <c r="O3" s="31">
        <v>2015</v>
      </c>
      <c r="P3" s="31" t="s">
        <v>555</v>
      </c>
      <c r="Q3" s="31" t="s">
        <v>556</v>
      </c>
      <c r="R3" s="31" t="s">
        <v>557</v>
      </c>
      <c r="S3" s="31"/>
      <c r="T3" s="31"/>
      <c r="U3" s="31"/>
      <c r="V3" s="31"/>
      <c r="W3" s="31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8.75">
      <c r="A4" s="31"/>
      <c r="B4" s="31"/>
      <c r="C4" s="36" t="s">
        <v>558</v>
      </c>
      <c r="D4" s="37">
        <v>9</v>
      </c>
      <c r="E4" s="38">
        <f>D4</f>
        <v>9</v>
      </c>
      <c r="F4" s="31"/>
      <c r="G4" s="31"/>
      <c r="H4" s="31"/>
      <c r="I4" s="31"/>
      <c r="J4" s="31"/>
      <c r="K4" s="39"/>
      <c r="L4" s="31"/>
      <c r="M4" s="31"/>
      <c r="N4" s="31"/>
      <c r="O4" s="31">
        <v>2016</v>
      </c>
      <c r="P4" s="31" t="s">
        <v>559</v>
      </c>
      <c r="Q4" s="31" t="s">
        <v>560</v>
      </c>
      <c r="R4" s="31" t="s">
        <v>561</v>
      </c>
      <c r="S4" s="31"/>
      <c r="T4" s="31"/>
      <c r="U4" s="31"/>
      <c r="V4" s="31"/>
      <c r="W4" s="31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>
      <c r="A5" s="31"/>
      <c r="B5" s="31"/>
      <c r="C5" s="36" t="s">
        <v>359</v>
      </c>
      <c r="D5" s="37">
        <v>3</v>
      </c>
      <c r="E5" s="38" t="str">
        <f>INDEX($R$1:$R$69,D5,1)</f>
        <v>Q6250003H</v>
      </c>
      <c r="F5" s="31"/>
      <c r="G5" s="31"/>
      <c r="H5" s="31"/>
      <c r="I5" s="31"/>
      <c r="J5" s="31"/>
      <c r="K5" s="39"/>
      <c r="L5" s="31"/>
      <c r="M5" s="31"/>
      <c r="N5" s="31"/>
      <c r="O5" s="31">
        <v>2017</v>
      </c>
      <c r="P5" s="31" t="s">
        <v>562</v>
      </c>
      <c r="Q5" s="40" t="s">
        <v>563</v>
      </c>
      <c r="R5" s="31" t="s">
        <v>564</v>
      </c>
      <c r="S5" s="31"/>
      <c r="T5" s="31"/>
      <c r="U5" s="31"/>
      <c r="V5" s="31"/>
      <c r="W5" s="3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>
      <c r="A6" s="31"/>
      <c r="B6" s="31"/>
      <c r="C6" s="36" t="s">
        <v>565</v>
      </c>
      <c r="D6" s="37">
        <v>2</v>
      </c>
      <c r="E6" s="38" t="str">
        <f>INDEX(T1:T2,D6,1)</f>
        <v>D</v>
      </c>
      <c r="F6" s="31"/>
      <c r="G6" s="31"/>
      <c r="H6" s="31"/>
      <c r="I6" s="31"/>
      <c r="J6" s="31"/>
      <c r="K6" s="39"/>
      <c r="L6" s="31"/>
      <c r="M6" s="31"/>
      <c r="N6" s="31"/>
      <c r="O6" s="31">
        <v>2018</v>
      </c>
      <c r="P6" s="31" t="s">
        <v>566</v>
      </c>
      <c r="Q6" s="31"/>
      <c r="R6" s="31"/>
      <c r="S6" s="31"/>
      <c r="T6" s="31"/>
      <c r="U6" s="31"/>
      <c r="V6" s="31"/>
      <c r="W6" s="31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8.75">
      <c r="A7" s="31"/>
      <c r="B7" s="31"/>
      <c r="C7" s="36" t="s">
        <v>567</v>
      </c>
      <c r="D7" s="37">
        <v>1</v>
      </c>
      <c r="E7" s="41" t="str">
        <f>INDEX(V1:V2,D7,1)</f>
        <v>E</v>
      </c>
      <c r="F7" s="31"/>
      <c r="G7" s="31"/>
      <c r="H7" s="31"/>
      <c r="I7" s="31"/>
      <c r="J7" s="31"/>
      <c r="K7" s="39"/>
      <c r="L7" s="31"/>
      <c r="M7" s="31"/>
      <c r="N7" s="31"/>
      <c r="O7" s="31"/>
      <c r="P7" s="31" t="s">
        <v>568</v>
      </c>
      <c r="Q7" s="31"/>
      <c r="R7" s="31"/>
      <c r="S7" s="31"/>
      <c r="T7" s="31"/>
      <c r="U7" s="31"/>
      <c r="V7" s="31"/>
      <c r="W7" s="31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569</v>
      </c>
      <c r="Q8" s="31"/>
      <c r="R8" s="31"/>
      <c r="S8" s="31"/>
      <c r="T8" s="31"/>
      <c r="U8" s="31"/>
      <c r="V8" s="31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 t="s">
        <v>570</v>
      </c>
      <c r="Q9" s="31"/>
      <c r="R9" s="31"/>
      <c r="S9" s="31"/>
      <c r="T9" s="31"/>
      <c r="U9" s="31"/>
      <c r="V9" s="31"/>
      <c r="W9" s="3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 t="s">
        <v>571</v>
      </c>
      <c r="Q10" s="31"/>
      <c r="R10" s="31"/>
      <c r="S10" s="31"/>
      <c r="T10" s="31"/>
      <c r="U10" s="31"/>
      <c r="V10" s="31"/>
      <c r="W10" s="31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572</v>
      </c>
      <c r="Q11" s="31"/>
      <c r="R11" s="31"/>
      <c r="S11" s="31"/>
      <c r="T11" s="31"/>
      <c r="U11" s="31"/>
      <c r="V11" s="31"/>
      <c r="W11" s="3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 t="s">
        <v>573</v>
      </c>
      <c r="Q12" s="31"/>
      <c r="R12" s="31"/>
      <c r="S12" s="31"/>
      <c r="T12" s="31"/>
      <c r="U12" s="31"/>
      <c r="V12" s="31"/>
      <c r="W12" s="31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5.75">
      <c r="A13" s="31"/>
      <c r="B13" s="31"/>
      <c r="C13" s="72" t="s">
        <v>574</v>
      </c>
      <c r="D13" s="72"/>
      <c r="E13" s="72"/>
      <c r="F13" s="72"/>
      <c r="G13" s="72"/>
      <c r="H13" s="72"/>
      <c r="I13" s="72"/>
      <c r="J13" s="72"/>
      <c r="K13" s="7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5.75">
      <c r="A14" s="31"/>
      <c r="B14" s="31"/>
      <c r="C14" s="73" t="s">
        <v>575</v>
      </c>
      <c r="D14" s="73"/>
      <c r="E14" s="73"/>
      <c r="F14" s="73"/>
      <c r="G14" s="73"/>
      <c r="H14" s="73"/>
      <c r="I14" s="73"/>
      <c r="J14" s="73"/>
      <c r="K14" s="7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>
      <c r="A15" s="31"/>
      <c r="B15" s="31"/>
      <c r="C15" s="31"/>
      <c r="D15" s="42"/>
      <c r="E15" s="42"/>
      <c r="F15" s="42"/>
      <c r="G15" s="42"/>
      <c r="H15" s="42"/>
      <c r="I15" s="42"/>
      <c r="J15" s="42"/>
      <c r="K15" s="4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5.75">
      <c r="A16" s="31"/>
      <c r="B16" s="31"/>
      <c r="C16" s="43" t="s">
        <v>574</v>
      </c>
      <c r="D16" s="42"/>
      <c r="E16" s="42"/>
      <c r="F16" s="42"/>
      <c r="G16" s="42"/>
      <c r="H16" s="42"/>
      <c r="I16" s="42"/>
      <c r="J16" s="42"/>
      <c r="K16" s="4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>
      <c r="A17" s="31"/>
      <c r="B17" s="31"/>
      <c r="C17" s="4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>
      <c r="A18" s="31"/>
      <c r="B18" s="31"/>
      <c r="C18" s="45" t="s">
        <v>576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>
      <c r="A19" s="31"/>
      <c r="B19" s="31"/>
      <c r="C19" s="45" t="s">
        <v>577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>
      <c r="A20" s="31"/>
      <c r="B20" s="31"/>
      <c r="C20" s="45" t="s">
        <v>578</v>
      </c>
      <c r="D20" s="31"/>
      <c r="E20" s="46"/>
      <c r="F20" s="46"/>
      <c r="G20" s="4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37" sqref="C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90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48">
        <f>SUM(C7:C9)</f>
        <v>11459.8</v>
      </c>
      <c r="D6" s="48">
        <v>0</v>
      </c>
      <c r="E6" s="48">
        <v>0</v>
      </c>
      <c r="F6" s="48">
        <f>C6</f>
        <v>11459.8</v>
      </c>
    </row>
    <row r="7" spans="1:6">
      <c r="A7" s="5" t="s">
        <v>15</v>
      </c>
      <c r="B7" s="5" t="s">
        <v>94</v>
      </c>
      <c r="C7" s="49">
        <v>8549.57</v>
      </c>
      <c r="D7" s="49">
        <v>0</v>
      </c>
      <c r="E7" s="49">
        <v>0</v>
      </c>
      <c r="F7" s="49">
        <f>C7</f>
        <v>8549.57</v>
      </c>
    </row>
    <row r="8" spans="1:6">
      <c r="A8" s="5" t="s">
        <v>95</v>
      </c>
      <c r="B8" s="5" t="s">
        <v>96</v>
      </c>
      <c r="C8" s="49">
        <v>2753.66</v>
      </c>
      <c r="D8" s="49">
        <v>0</v>
      </c>
      <c r="E8" s="49">
        <v>0</v>
      </c>
      <c r="F8" s="49">
        <f>C8</f>
        <v>2753.66</v>
      </c>
    </row>
    <row r="9" spans="1:6">
      <c r="A9" s="5" t="s">
        <v>97</v>
      </c>
      <c r="B9" s="5" t="s">
        <v>98</v>
      </c>
      <c r="C9" s="49">
        <v>156.57</v>
      </c>
      <c r="D9" s="49">
        <v>0</v>
      </c>
      <c r="E9" s="49">
        <v>0</v>
      </c>
      <c r="F9" s="49">
        <f>C9</f>
        <v>156.57</v>
      </c>
    </row>
    <row r="10" spans="1:6">
      <c r="A10" s="4" t="s">
        <v>19</v>
      </c>
      <c r="B10" s="4" t="s">
        <v>20</v>
      </c>
      <c r="C10" s="48">
        <f>SUM(C11,C26,C31)</f>
        <v>43889.189999999995</v>
      </c>
      <c r="D10" s="48">
        <v>0</v>
      </c>
      <c r="E10" s="48">
        <v>0</v>
      </c>
      <c r="F10" s="48">
        <f>C10</f>
        <v>43889.189999999995</v>
      </c>
    </row>
    <row r="11" spans="1:6">
      <c r="A11" s="5" t="s">
        <v>21</v>
      </c>
      <c r="B11" s="5" t="s">
        <v>99</v>
      </c>
      <c r="C11" s="49">
        <f>SUM(C12:C17,C22:C25)</f>
        <v>42425.7</v>
      </c>
      <c r="D11" s="49">
        <v>0</v>
      </c>
      <c r="E11" s="49">
        <v>0</v>
      </c>
      <c r="F11" s="49">
        <f t="shared" ref="F11:F69" si="0">C11</f>
        <v>42425.7</v>
      </c>
    </row>
    <row r="12" spans="1:6">
      <c r="A12" s="5" t="s">
        <v>23</v>
      </c>
      <c r="B12" s="5" t="s">
        <v>100</v>
      </c>
      <c r="C12" s="49">
        <v>1909.06</v>
      </c>
      <c r="D12" s="49">
        <v>0</v>
      </c>
      <c r="E12" s="49">
        <v>0</v>
      </c>
      <c r="F12" s="49">
        <f t="shared" si="0"/>
        <v>1909.06</v>
      </c>
    </row>
    <row r="13" spans="1:6" ht="24">
      <c r="A13" s="5" t="s">
        <v>23</v>
      </c>
      <c r="B13" s="5" t="s">
        <v>101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6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>
      <c r="A15" s="5" t="s">
        <v>23</v>
      </c>
      <c r="B15" s="5" t="s">
        <v>103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104</v>
      </c>
      <c r="C16" s="49">
        <v>39952.589999999997</v>
      </c>
      <c r="D16" s="49">
        <v>0</v>
      </c>
      <c r="E16" s="49">
        <v>0</v>
      </c>
      <c r="F16" s="49">
        <f t="shared" si="0"/>
        <v>39952.589999999997</v>
      </c>
    </row>
    <row r="17" spans="1:6">
      <c r="A17" s="5" t="s">
        <v>23</v>
      </c>
      <c r="B17" s="5" t="s">
        <v>105</v>
      </c>
      <c r="C17" s="49">
        <f>SUM(C18:C21)</f>
        <v>0</v>
      </c>
      <c r="D17" s="49">
        <v>0</v>
      </c>
      <c r="E17" s="49">
        <v>0</v>
      </c>
      <c r="F17" s="49">
        <f t="shared" si="0"/>
        <v>0</v>
      </c>
    </row>
    <row r="18" spans="1:6">
      <c r="A18" s="5" t="s">
        <v>23</v>
      </c>
      <c r="B18" s="5" t="s">
        <v>31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106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107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110</v>
      </c>
      <c r="C25" s="49">
        <v>564.04999999999995</v>
      </c>
      <c r="D25" s="49">
        <v>0</v>
      </c>
      <c r="E25" s="49">
        <v>0</v>
      </c>
      <c r="F25" s="49">
        <f t="shared" si="0"/>
        <v>564.04999999999995</v>
      </c>
    </row>
    <row r="26" spans="1:6">
      <c r="A26" s="5" t="s">
        <v>39</v>
      </c>
      <c r="B26" s="5" t="s">
        <v>111</v>
      </c>
      <c r="C26" s="49">
        <f>SUM(C27:C30)</f>
        <v>909.36</v>
      </c>
      <c r="D26" s="49">
        <v>0</v>
      </c>
      <c r="E26" s="49">
        <v>0</v>
      </c>
      <c r="F26" s="49">
        <f t="shared" si="0"/>
        <v>909.36</v>
      </c>
    </row>
    <row r="27" spans="1:6">
      <c r="A27" s="5" t="s">
        <v>23</v>
      </c>
      <c r="B27" s="5" t="s">
        <v>112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23</v>
      </c>
      <c r="B29" s="5" t="s">
        <v>114</v>
      </c>
      <c r="C29" s="49">
        <v>909.36</v>
      </c>
      <c r="D29" s="49">
        <v>0</v>
      </c>
      <c r="E29" s="49">
        <v>0</v>
      </c>
      <c r="F29" s="49">
        <f t="shared" si="0"/>
        <v>909.36</v>
      </c>
    </row>
    <row r="30" spans="1:6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>
      <c r="A31" s="5" t="s">
        <v>116</v>
      </c>
      <c r="B31" s="5" t="s">
        <v>117</v>
      </c>
      <c r="C31" s="49">
        <f>SUM(C32:C33)</f>
        <v>554.13</v>
      </c>
      <c r="D31" s="49">
        <v>0</v>
      </c>
      <c r="E31" s="49">
        <v>0</v>
      </c>
      <c r="F31" s="49">
        <f t="shared" si="0"/>
        <v>554.13</v>
      </c>
    </row>
    <row r="32" spans="1:6">
      <c r="A32" s="5" t="s">
        <v>23</v>
      </c>
      <c r="B32" s="5" t="s">
        <v>41</v>
      </c>
      <c r="C32" s="49">
        <v>264.05</v>
      </c>
      <c r="D32" s="49">
        <v>0</v>
      </c>
      <c r="E32" s="49">
        <v>0</v>
      </c>
      <c r="F32" s="49">
        <f t="shared" si="0"/>
        <v>264.05</v>
      </c>
    </row>
    <row r="33" spans="1:6">
      <c r="A33" s="5" t="s">
        <v>23</v>
      </c>
      <c r="B33" s="5" t="s">
        <v>42</v>
      </c>
      <c r="C33" s="49">
        <v>290.08</v>
      </c>
      <c r="D33" s="49">
        <v>0</v>
      </c>
      <c r="E33" s="49">
        <v>0</v>
      </c>
      <c r="F33" s="49">
        <f t="shared" si="0"/>
        <v>290.08</v>
      </c>
    </row>
    <row r="34" spans="1:6">
      <c r="A34" s="4" t="s">
        <v>118</v>
      </c>
      <c r="B34" s="4" t="s">
        <v>119</v>
      </c>
      <c r="C34" s="48">
        <f>SUM(C35:C36)</f>
        <v>329.25</v>
      </c>
      <c r="D34" s="48">
        <v>0</v>
      </c>
      <c r="E34" s="48">
        <v>0</v>
      </c>
      <c r="F34" s="48">
        <f t="shared" si="0"/>
        <v>329.25</v>
      </c>
    </row>
    <row r="35" spans="1:6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>
      <c r="A36" s="5" t="s">
        <v>121</v>
      </c>
      <c r="B36" s="5" t="s">
        <v>122</v>
      </c>
      <c r="C36" s="49">
        <v>329.25</v>
      </c>
      <c r="D36" s="49">
        <v>0</v>
      </c>
      <c r="E36" s="49">
        <v>0</v>
      </c>
      <c r="F36" s="49">
        <f t="shared" si="0"/>
        <v>329.25</v>
      </c>
    </row>
    <row r="37" spans="1:6">
      <c r="A37" s="4" t="s">
        <v>45</v>
      </c>
      <c r="B37" s="4" t="s">
        <v>123</v>
      </c>
      <c r="C37" s="48">
        <f>SUM(C38:C39)</f>
        <v>0</v>
      </c>
      <c r="D37" s="48">
        <v>0</v>
      </c>
      <c r="E37" s="48">
        <v>0</v>
      </c>
      <c r="F37" s="48">
        <f t="shared" si="0"/>
        <v>0</v>
      </c>
    </row>
    <row r="38" spans="1:6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f t="shared" si="0"/>
        <v>0</v>
      </c>
    </row>
    <row r="40" spans="1:6">
      <c r="A40" s="4" t="s">
        <v>57</v>
      </c>
      <c r="B40" s="4" t="s">
        <v>58</v>
      </c>
      <c r="C40" s="48">
        <f>SUM(C41,C56,C61)</f>
        <v>3632.49</v>
      </c>
      <c r="D40" s="48">
        <v>0</v>
      </c>
      <c r="E40" s="48">
        <v>0</v>
      </c>
      <c r="F40" s="48">
        <f t="shared" si="0"/>
        <v>3632.49</v>
      </c>
    </row>
    <row r="41" spans="1:6">
      <c r="A41" s="5" t="s">
        <v>59</v>
      </c>
      <c r="B41" s="5" t="s">
        <v>99</v>
      </c>
      <c r="C41" s="49">
        <f>SUM(C42:C47,C52:C55)</f>
        <v>3632.49</v>
      </c>
      <c r="D41" s="49">
        <v>0</v>
      </c>
      <c r="E41" s="49">
        <v>0</v>
      </c>
      <c r="F41" s="49">
        <f t="shared" si="0"/>
        <v>3632.49</v>
      </c>
    </row>
    <row r="42" spans="1:6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102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104</v>
      </c>
      <c r="C46" s="49">
        <v>3632.49</v>
      </c>
      <c r="D46" s="49">
        <v>0</v>
      </c>
      <c r="E46" s="49">
        <v>0</v>
      </c>
      <c r="F46" s="49">
        <f t="shared" si="0"/>
        <v>3632.49</v>
      </c>
    </row>
    <row r="47" spans="1:6">
      <c r="A47" s="5" t="s">
        <v>23</v>
      </c>
      <c r="B47" s="5" t="s">
        <v>105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107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108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109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111</v>
      </c>
      <c r="C56" s="49">
        <f>SUM(C57:C60)</f>
        <v>0</v>
      </c>
      <c r="D56" s="49">
        <v>0</v>
      </c>
      <c r="E56" s="49">
        <v>0</v>
      </c>
      <c r="F56" s="49">
        <f t="shared" si="0"/>
        <v>0</v>
      </c>
    </row>
    <row r="57" spans="1:6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f t="shared" si="0"/>
        <v>0</v>
      </c>
    </row>
    <row r="59" spans="1:6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f t="shared" si="0"/>
        <v>0</v>
      </c>
    </row>
    <row r="60" spans="1:6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f t="shared" si="0"/>
        <v>0</v>
      </c>
    </row>
    <row r="61" spans="1:6">
      <c r="A61" s="5" t="s">
        <v>124</v>
      </c>
      <c r="B61" s="5" t="s">
        <v>117</v>
      </c>
      <c r="C61" s="49">
        <f>SUM(C62:C63)</f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f t="shared" si="0"/>
        <v>0</v>
      </c>
    </row>
    <row r="64" spans="1:6">
      <c r="A64" s="6" t="s">
        <v>23</v>
      </c>
      <c r="B64" s="8" t="s">
        <v>61</v>
      </c>
      <c r="C64" s="50">
        <f>SUM(C40,C37,C34,C10,C6)</f>
        <v>59310.729999999996</v>
      </c>
      <c r="D64" s="50">
        <v>0</v>
      </c>
      <c r="E64" s="50">
        <v>0</v>
      </c>
      <c r="F64" s="50">
        <f t="shared" si="0"/>
        <v>59310.729999999996</v>
      </c>
    </row>
    <row r="65" spans="1:6">
      <c r="A65" s="4" t="s">
        <v>62</v>
      </c>
      <c r="B65" s="4" t="s">
        <v>63</v>
      </c>
      <c r="C65" s="48">
        <f>SUM(C66:C67)</f>
        <v>0</v>
      </c>
      <c r="D65" s="48">
        <v>0</v>
      </c>
      <c r="E65" s="48">
        <v>0</v>
      </c>
      <c r="F65" s="48">
        <f t="shared" si="0"/>
        <v>0</v>
      </c>
    </row>
    <row r="66" spans="1:6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f t="shared" si="0"/>
        <v>0</v>
      </c>
    </row>
    <row r="67" spans="1:6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f t="shared" si="0"/>
        <v>0</v>
      </c>
    </row>
    <row r="68" spans="1:6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f t="shared" si="0"/>
        <v>0</v>
      </c>
    </row>
    <row r="69" spans="1:6">
      <c r="A69" s="6" t="s">
        <v>23</v>
      </c>
      <c r="B69" s="8" t="s">
        <v>70</v>
      </c>
      <c r="C69" s="50">
        <f>SUM(C64,C65,C68)</f>
        <v>59310.729999999996</v>
      </c>
      <c r="D69" s="50">
        <v>0</v>
      </c>
      <c r="E69" s="50">
        <v>0</v>
      </c>
      <c r="F69" s="50">
        <f t="shared" si="0"/>
        <v>59310.729999999996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1" workbookViewId="0">
      <selection activeCell="D33" sqref="D33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3" t="s">
        <v>128</v>
      </c>
      <c r="B1" s="54"/>
      <c r="C1" s="54"/>
      <c r="D1" s="54"/>
      <c r="E1" s="55"/>
    </row>
    <row r="2" spans="1:5" s="1" customFormat="1" ht="19.5" customHeight="1">
      <c r="A2" s="56"/>
      <c r="B2" s="57"/>
      <c r="C2" s="57"/>
      <c r="D2" s="57"/>
      <c r="E2" s="58"/>
    </row>
    <row r="3" spans="1:5" s="1" customFormat="1" ht="19.5" customHeight="1">
      <c r="A3" s="59"/>
      <c r="B3" s="60"/>
      <c r="C3" s="60"/>
      <c r="D3" s="60"/>
      <c r="E3" s="60"/>
    </row>
    <row r="4" spans="1:5" ht="19.5" customHeight="1">
      <c r="A4" s="61" t="s">
        <v>1</v>
      </c>
      <c r="B4" s="61"/>
      <c r="C4" s="61"/>
      <c r="D4" s="61"/>
      <c r="E4" s="61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48">
        <f>SUM(C7:C9)</f>
        <v>18044.04</v>
      </c>
      <c r="D6" s="48">
        <f>SUM(D7:D9)</f>
        <v>3059.3</v>
      </c>
      <c r="E6" s="48">
        <f>SUM(C6:D6)</f>
        <v>21103.34</v>
      </c>
    </row>
    <row r="7" spans="1:5">
      <c r="A7" s="5" t="s">
        <v>15</v>
      </c>
      <c r="B7" s="5" t="s">
        <v>94</v>
      </c>
      <c r="C7" s="49">
        <v>16699.55</v>
      </c>
      <c r="D7" s="49">
        <v>0</v>
      </c>
      <c r="E7" s="49">
        <f>SUM(C7:D7)</f>
        <v>16699.55</v>
      </c>
    </row>
    <row r="8" spans="1:5">
      <c r="A8" s="5" t="s">
        <v>95</v>
      </c>
      <c r="B8" s="5" t="s">
        <v>96</v>
      </c>
      <c r="C8" s="49">
        <v>894.49</v>
      </c>
      <c r="D8" s="49">
        <v>3058.79</v>
      </c>
      <c r="E8" s="49">
        <f>SUM(C8:D8)</f>
        <v>3953.2799999999997</v>
      </c>
    </row>
    <row r="9" spans="1:5">
      <c r="A9" s="5" t="s">
        <v>97</v>
      </c>
      <c r="B9" s="5" t="s">
        <v>98</v>
      </c>
      <c r="C9" s="49">
        <v>450</v>
      </c>
      <c r="D9" s="49">
        <v>0.51</v>
      </c>
      <c r="E9" s="49">
        <f>SUM(C9:D9)</f>
        <v>450.51</v>
      </c>
    </row>
    <row r="10" spans="1:5">
      <c r="A10" s="4" t="s">
        <v>19</v>
      </c>
      <c r="B10" s="4" t="s">
        <v>20</v>
      </c>
      <c r="C10" s="48">
        <f>SUM(C11,C26,C31)</f>
        <v>76293.47</v>
      </c>
      <c r="D10" s="48">
        <f>SUM(D11,D26,D31)</f>
        <v>7224.2099999999991</v>
      </c>
      <c r="E10" s="48">
        <f>SUM(C10:D10)</f>
        <v>83517.679999999993</v>
      </c>
    </row>
    <row r="11" spans="1:5">
      <c r="A11" s="5" t="s">
        <v>21</v>
      </c>
      <c r="B11" s="5" t="s">
        <v>99</v>
      </c>
      <c r="C11" s="49">
        <f>SUM(C12:C17,C22:C25)</f>
        <v>75236.180000000008</v>
      </c>
      <c r="D11" s="49">
        <f>SUM(D12:D17,D22:D25)</f>
        <v>4622.1499999999996</v>
      </c>
      <c r="E11" s="49">
        <f t="shared" ref="E11:E69" si="0">SUM(C11:D11)</f>
        <v>79858.33</v>
      </c>
    </row>
    <row r="12" spans="1:5">
      <c r="A12" s="5" t="s">
        <v>23</v>
      </c>
      <c r="B12" s="5" t="s">
        <v>100</v>
      </c>
      <c r="C12" s="49">
        <v>2722.22</v>
      </c>
      <c r="D12" s="49">
        <v>2143.33</v>
      </c>
      <c r="E12" s="49">
        <f t="shared" si="0"/>
        <v>4865.5499999999993</v>
      </c>
    </row>
    <row r="13" spans="1:5" ht="24">
      <c r="A13" s="5" t="s">
        <v>23</v>
      </c>
      <c r="B13" s="5" t="s">
        <v>101</v>
      </c>
      <c r="C13" s="49">
        <v>0</v>
      </c>
      <c r="D13" s="49">
        <v>0</v>
      </c>
      <c r="E13" s="49">
        <f t="shared" si="0"/>
        <v>0</v>
      </c>
    </row>
    <row r="14" spans="1:5">
      <c r="A14" s="5" t="s">
        <v>23</v>
      </c>
      <c r="B14" s="5" t="s">
        <v>102</v>
      </c>
      <c r="C14" s="49">
        <v>0</v>
      </c>
      <c r="D14" s="49">
        <v>0</v>
      </c>
      <c r="E14" s="49">
        <f t="shared" si="0"/>
        <v>0</v>
      </c>
    </row>
    <row r="15" spans="1:5">
      <c r="A15" s="5" t="s">
        <v>23</v>
      </c>
      <c r="B15" s="5" t="s">
        <v>103</v>
      </c>
      <c r="C15" s="49">
        <v>0</v>
      </c>
      <c r="D15" s="49">
        <v>0</v>
      </c>
      <c r="E15" s="49">
        <f t="shared" si="0"/>
        <v>0</v>
      </c>
    </row>
    <row r="16" spans="1:5">
      <c r="A16" s="5" t="s">
        <v>23</v>
      </c>
      <c r="B16" s="5" t="s">
        <v>104</v>
      </c>
      <c r="C16" s="49">
        <v>72513.960000000006</v>
      </c>
      <c r="D16" s="49">
        <v>2478.8200000000002</v>
      </c>
      <c r="E16" s="49">
        <f t="shared" si="0"/>
        <v>74992.780000000013</v>
      </c>
    </row>
    <row r="17" spans="1:5">
      <c r="A17" s="5" t="s">
        <v>23</v>
      </c>
      <c r="B17" s="5" t="s">
        <v>132</v>
      </c>
      <c r="C17" s="49">
        <f>SUM(C18:C21)</f>
        <v>0</v>
      </c>
      <c r="D17" s="49">
        <f>SUM(D18:D21)</f>
        <v>0</v>
      </c>
      <c r="E17" s="49">
        <f t="shared" si="0"/>
        <v>0</v>
      </c>
    </row>
    <row r="18" spans="1:5">
      <c r="A18" s="5" t="s">
        <v>23</v>
      </c>
      <c r="B18" s="5" t="s">
        <v>31</v>
      </c>
      <c r="C18" s="49">
        <v>0</v>
      </c>
      <c r="D18" s="49">
        <v>0</v>
      </c>
      <c r="E18" s="49">
        <f t="shared" si="0"/>
        <v>0</v>
      </c>
    </row>
    <row r="19" spans="1:5">
      <c r="A19" s="5" t="s">
        <v>23</v>
      </c>
      <c r="B19" s="5" t="s">
        <v>106</v>
      </c>
      <c r="C19" s="49">
        <v>0</v>
      </c>
      <c r="D19" s="49">
        <v>0</v>
      </c>
      <c r="E19" s="49">
        <f t="shared" si="0"/>
        <v>0</v>
      </c>
    </row>
    <row r="20" spans="1:5">
      <c r="A20" s="5" t="s">
        <v>23</v>
      </c>
      <c r="B20" s="5" t="s">
        <v>33</v>
      </c>
      <c r="C20" s="49">
        <v>0</v>
      </c>
      <c r="D20" s="49">
        <v>0</v>
      </c>
      <c r="E20" s="49">
        <f t="shared" si="0"/>
        <v>0</v>
      </c>
    </row>
    <row r="21" spans="1:5">
      <c r="A21" s="5" t="s">
        <v>23</v>
      </c>
      <c r="B21" s="5" t="s">
        <v>34</v>
      </c>
      <c r="C21" s="49">
        <v>0</v>
      </c>
      <c r="D21" s="49">
        <v>0</v>
      </c>
      <c r="E21" s="49">
        <f t="shared" si="0"/>
        <v>0</v>
      </c>
    </row>
    <row r="22" spans="1:5">
      <c r="A22" s="5" t="s">
        <v>23</v>
      </c>
      <c r="B22" s="5" t="s">
        <v>107</v>
      </c>
      <c r="C22" s="49">
        <v>0</v>
      </c>
      <c r="D22" s="49">
        <v>0</v>
      </c>
      <c r="E22" s="49">
        <f t="shared" si="0"/>
        <v>0</v>
      </c>
    </row>
    <row r="23" spans="1:5" ht="24">
      <c r="A23" s="5" t="s">
        <v>23</v>
      </c>
      <c r="B23" s="5" t="s">
        <v>108</v>
      </c>
      <c r="C23" s="49">
        <v>0</v>
      </c>
      <c r="D23" s="49">
        <v>0</v>
      </c>
      <c r="E23" s="49">
        <f t="shared" si="0"/>
        <v>0</v>
      </c>
    </row>
    <row r="24" spans="1:5">
      <c r="A24" s="5" t="s">
        <v>23</v>
      </c>
      <c r="B24" s="5" t="s">
        <v>109</v>
      </c>
      <c r="C24" s="49">
        <v>0</v>
      </c>
      <c r="D24" s="49">
        <v>0</v>
      </c>
      <c r="E24" s="49">
        <f t="shared" si="0"/>
        <v>0</v>
      </c>
    </row>
    <row r="25" spans="1:5">
      <c r="A25" s="5" t="s">
        <v>23</v>
      </c>
      <c r="B25" s="5" t="s">
        <v>110</v>
      </c>
      <c r="C25" s="49">
        <v>0</v>
      </c>
      <c r="D25" s="49">
        <v>0</v>
      </c>
      <c r="E25" s="49">
        <f t="shared" si="0"/>
        <v>0</v>
      </c>
    </row>
    <row r="26" spans="1:5">
      <c r="A26" s="5" t="s">
        <v>39</v>
      </c>
      <c r="B26" s="5" t="s">
        <v>111</v>
      </c>
      <c r="C26" s="49">
        <f>SUM(C27:C30)</f>
        <v>757.29</v>
      </c>
      <c r="D26" s="49">
        <f>SUM(D27:D30)</f>
        <v>2288.66</v>
      </c>
      <c r="E26" s="49">
        <f t="shared" si="0"/>
        <v>3045.95</v>
      </c>
    </row>
    <row r="27" spans="1:5">
      <c r="A27" s="5" t="s">
        <v>23</v>
      </c>
      <c r="B27" s="5" t="s">
        <v>112</v>
      </c>
      <c r="C27" s="49">
        <v>0</v>
      </c>
      <c r="D27" s="49">
        <v>0</v>
      </c>
      <c r="E27" s="49">
        <f t="shared" si="0"/>
        <v>0</v>
      </c>
    </row>
    <row r="28" spans="1:5">
      <c r="A28" s="5" t="s">
        <v>23</v>
      </c>
      <c r="B28" s="5" t="s">
        <v>113</v>
      </c>
      <c r="C28" s="49">
        <v>0</v>
      </c>
      <c r="D28" s="49">
        <v>0</v>
      </c>
      <c r="E28" s="49">
        <f t="shared" si="0"/>
        <v>0</v>
      </c>
    </row>
    <row r="29" spans="1:5">
      <c r="A29" s="5" t="s">
        <v>23</v>
      </c>
      <c r="B29" s="5" t="s">
        <v>114</v>
      </c>
      <c r="C29" s="49">
        <v>757.29</v>
      </c>
      <c r="D29" s="49">
        <v>2288.66</v>
      </c>
      <c r="E29" s="49">
        <f t="shared" si="0"/>
        <v>3045.95</v>
      </c>
    </row>
    <row r="30" spans="1:5">
      <c r="A30" s="5" t="s">
        <v>23</v>
      </c>
      <c r="B30" s="5" t="s">
        <v>115</v>
      </c>
      <c r="C30" s="49">
        <v>0</v>
      </c>
      <c r="D30" s="49">
        <v>0</v>
      </c>
      <c r="E30" s="49">
        <f t="shared" si="0"/>
        <v>0</v>
      </c>
    </row>
    <row r="31" spans="1:5">
      <c r="A31" s="5" t="s">
        <v>116</v>
      </c>
      <c r="B31" s="5" t="s">
        <v>117</v>
      </c>
      <c r="C31" s="49">
        <f>SUM(C32:C33)</f>
        <v>300</v>
      </c>
      <c r="D31" s="49">
        <f>SUM(D32:D33)</f>
        <v>313.39999999999998</v>
      </c>
      <c r="E31" s="49">
        <f t="shared" si="0"/>
        <v>613.4</v>
      </c>
    </row>
    <row r="32" spans="1:5">
      <c r="A32" s="5" t="s">
        <v>23</v>
      </c>
      <c r="B32" s="5" t="s">
        <v>41</v>
      </c>
      <c r="C32" s="49">
        <v>300</v>
      </c>
      <c r="D32" s="49">
        <v>184.81</v>
      </c>
      <c r="E32" s="49">
        <f t="shared" si="0"/>
        <v>484.81</v>
      </c>
    </row>
    <row r="33" spans="1:5">
      <c r="A33" s="5" t="s">
        <v>23</v>
      </c>
      <c r="B33" s="5" t="s">
        <v>42</v>
      </c>
      <c r="C33" s="49">
        <v>0</v>
      </c>
      <c r="D33" s="49">
        <v>128.59</v>
      </c>
      <c r="E33" s="49">
        <f t="shared" si="0"/>
        <v>128.59</v>
      </c>
    </row>
    <row r="34" spans="1:5">
      <c r="A34" s="4" t="s">
        <v>118</v>
      </c>
      <c r="B34" s="4" t="s">
        <v>119</v>
      </c>
      <c r="C34" s="48">
        <f>SUM(C35:C36)</f>
        <v>550</v>
      </c>
      <c r="D34" s="48">
        <f>SUM(D35:D36)</f>
        <v>0</v>
      </c>
      <c r="E34" s="48">
        <f t="shared" si="0"/>
        <v>550</v>
      </c>
    </row>
    <row r="35" spans="1:5">
      <c r="A35" s="5" t="s">
        <v>120</v>
      </c>
      <c r="B35" s="5" t="s">
        <v>16</v>
      </c>
      <c r="C35" s="49">
        <v>0</v>
      </c>
      <c r="D35" s="49">
        <v>0</v>
      </c>
      <c r="E35" s="49">
        <f t="shared" si="0"/>
        <v>0</v>
      </c>
    </row>
    <row r="36" spans="1:5">
      <c r="A36" s="5" t="s">
        <v>121</v>
      </c>
      <c r="B36" s="5" t="s">
        <v>122</v>
      </c>
      <c r="C36" s="49">
        <v>550</v>
      </c>
      <c r="D36" s="49">
        <v>0</v>
      </c>
      <c r="E36" s="49">
        <f t="shared" si="0"/>
        <v>550</v>
      </c>
    </row>
    <row r="37" spans="1:5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f t="shared" si="0"/>
        <v>0</v>
      </c>
    </row>
    <row r="38" spans="1:5">
      <c r="A38" s="5" t="s">
        <v>47</v>
      </c>
      <c r="B38" s="5" t="s">
        <v>48</v>
      </c>
      <c r="C38" s="49">
        <v>0</v>
      </c>
      <c r="D38" s="49">
        <v>0</v>
      </c>
      <c r="E38" s="49">
        <f t="shared" si="0"/>
        <v>0</v>
      </c>
    </row>
    <row r="39" spans="1:5">
      <c r="A39" s="5" t="s">
        <v>49</v>
      </c>
      <c r="B39" s="5" t="s">
        <v>56</v>
      </c>
      <c r="C39" s="49">
        <v>0</v>
      </c>
      <c r="D39" s="49">
        <v>0</v>
      </c>
      <c r="E39" s="49">
        <f t="shared" si="0"/>
        <v>0</v>
      </c>
    </row>
    <row r="40" spans="1:5">
      <c r="A40" s="4" t="s">
        <v>57</v>
      </c>
      <c r="B40" s="4" t="s">
        <v>58</v>
      </c>
      <c r="C40" s="48">
        <f>SUM(C41,C56,C61)</f>
        <v>3632.49</v>
      </c>
      <c r="D40" s="48">
        <f>SUM(D41,D56,D61)</f>
        <v>0</v>
      </c>
      <c r="E40" s="48">
        <f t="shared" si="0"/>
        <v>3632.49</v>
      </c>
    </row>
    <row r="41" spans="1:5">
      <c r="A41" s="5" t="s">
        <v>59</v>
      </c>
      <c r="B41" s="5" t="s">
        <v>99</v>
      </c>
      <c r="C41" s="49">
        <f>SUM(C42:C47,C52:C55)</f>
        <v>3632.49</v>
      </c>
      <c r="D41" s="49">
        <f>SUM(D42:D47,D52:D55)</f>
        <v>0</v>
      </c>
      <c r="E41" s="49">
        <f t="shared" si="0"/>
        <v>3632.49</v>
      </c>
    </row>
    <row r="42" spans="1:5">
      <c r="A42" s="5" t="s">
        <v>23</v>
      </c>
      <c r="B42" s="5" t="s">
        <v>100</v>
      </c>
      <c r="C42" s="49">
        <v>0</v>
      </c>
      <c r="D42" s="49">
        <v>0</v>
      </c>
      <c r="E42" s="49">
        <f t="shared" si="0"/>
        <v>0</v>
      </c>
    </row>
    <row r="43" spans="1:5" ht="24">
      <c r="A43" s="5" t="s">
        <v>23</v>
      </c>
      <c r="B43" s="5" t="s">
        <v>101</v>
      </c>
      <c r="C43" s="49">
        <v>0</v>
      </c>
      <c r="D43" s="49">
        <v>0</v>
      </c>
      <c r="E43" s="49">
        <f t="shared" si="0"/>
        <v>0</v>
      </c>
    </row>
    <row r="44" spans="1:5">
      <c r="A44" s="5" t="s">
        <v>23</v>
      </c>
      <c r="B44" s="5" t="s">
        <v>102</v>
      </c>
      <c r="C44" s="49">
        <v>0</v>
      </c>
      <c r="D44" s="49">
        <v>0</v>
      </c>
      <c r="E44" s="49">
        <f t="shared" si="0"/>
        <v>0</v>
      </c>
    </row>
    <row r="45" spans="1:5">
      <c r="A45" s="5" t="s">
        <v>23</v>
      </c>
      <c r="B45" s="5" t="s">
        <v>103</v>
      </c>
      <c r="C45" s="49">
        <v>0</v>
      </c>
      <c r="D45" s="49">
        <v>0</v>
      </c>
      <c r="E45" s="49">
        <f t="shared" si="0"/>
        <v>0</v>
      </c>
    </row>
    <row r="46" spans="1:5">
      <c r="A46" s="5" t="s">
        <v>23</v>
      </c>
      <c r="B46" s="5" t="s">
        <v>104</v>
      </c>
      <c r="C46" s="49">
        <v>3632.49</v>
      </c>
      <c r="D46" s="49">
        <v>0</v>
      </c>
      <c r="E46" s="49">
        <f t="shared" si="0"/>
        <v>3632.49</v>
      </c>
    </row>
    <row r="47" spans="1:5">
      <c r="A47" s="5" t="s">
        <v>23</v>
      </c>
      <c r="B47" s="5" t="s">
        <v>132</v>
      </c>
      <c r="C47" s="49">
        <f>SUM(C48:C51)</f>
        <v>0</v>
      </c>
      <c r="D47" s="49">
        <f>SUM(D48:D51)</f>
        <v>0</v>
      </c>
      <c r="E47" s="49">
        <f t="shared" si="0"/>
        <v>0</v>
      </c>
    </row>
    <row r="48" spans="1:5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</row>
    <row r="49" spans="1:5">
      <c r="A49" s="5" t="s">
        <v>23</v>
      </c>
      <c r="B49" s="5" t="s">
        <v>106</v>
      </c>
      <c r="C49" s="49">
        <v>0</v>
      </c>
      <c r="D49" s="49">
        <v>0</v>
      </c>
      <c r="E49" s="49">
        <f t="shared" si="0"/>
        <v>0</v>
      </c>
    </row>
    <row r="50" spans="1:5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</row>
    <row r="51" spans="1:5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</row>
    <row r="52" spans="1:5">
      <c r="A52" s="5" t="s">
        <v>23</v>
      </c>
      <c r="B52" s="5" t="s">
        <v>107</v>
      </c>
      <c r="C52" s="49">
        <v>0</v>
      </c>
      <c r="D52" s="49">
        <v>0</v>
      </c>
      <c r="E52" s="49">
        <f t="shared" si="0"/>
        <v>0</v>
      </c>
    </row>
    <row r="53" spans="1:5" ht="24">
      <c r="A53" s="5" t="s">
        <v>23</v>
      </c>
      <c r="B53" s="5" t="s">
        <v>108</v>
      </c>
      <c r="C53" s="49">
        <v>0</v>
      </c>
      <c r="D53" s="49">
        <v>0</v>
      </c>
      <c r="E53" s="49">
        <f t="shared" si="0"/>
        <v>0</v>
      </c>
    </row>
    <row r="54" spans="1:5">
      <c r="A54" s="5" t="s">
        <v>23</v>
      </c>
      <c r="B54" s="5" t="s">
        <v>109</v>
      </c>
      <c r="C54" s="49">
        <v>0</v>
      </c>
      <c r="D54" s="49">
        <v>0</v>
      </c>
      <c r="E54" s="49">
        <f t="shared" si="0"/>
        <v>0</v>
      </c>
    </row>
    <row r="55" spans="1:5">
      <c r="A55" s="5" t="s">
        <v>23</v>
      </c>
      <c r="B55" s="5" t="s">
        <v>110</v>
      </c>
      <c r="C55" s="49">
        <v>0</v>
      </c>
      <c r="D55" s="49">
        <v>0</v>
      </c>
      <c r="E55" s="49">
        <f t="shared" si="0"/>
        <v>0</v>
      </c>
    </row>
    <row r="56" spans="1:5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f t="shared" si="0"/>
        <v>0</v>
      </c>
    </row>
    <row r="57" spans="1:5">
      <c r="A57" s="5" t="s">
        <v>23</v>
      </c>
      <c r="B57" s="5" t="s">
        <v>112</v>
      </c>
      <c r="C57" s="49">
        <v>0</v>
      </c>
      <c r="D57" s="49">
        <v>0</v>
      </c>
      <c r="E57" s="49">
        <f t="shared" si="0"/>
        <v>0</v>
      </c>
    </row>
    <row r="58" spans="1:5">
      <c r="A58" s="5" t="s">
        <v>23</v>
      </c>
      <c r="B58" s="5" t="s">
        <v>133</v>
      </c>
      <c r="C58" s="49">
        <v>0</v>
      </c>
      <c r="D58" s="49">
        <v>0</v>
      </c>
      <c r="E58" s="49">
        <f t="shared" si="0"/>
        <v>0</v>
      </c>
    </row>
    <row r="59" spans="1:5">
      <c r="A59" s="5" t="s">
        <v>23</v>
      </c>
      <c r="B59" s="5" t="s">
        <v>114</v>
      </c>
      <c r="C59" s="49">
        <v>0</v>
      </c>
      <c r="D59" s="49">
        <v>0</v>
      </c>
      <c r="E59" s="49">
        <f t="shared" si="0"/>
        <v>0</v>
      </c>
    </row>
    <row r="60" spans="1:5">
      <c r="A60" s="5" t="s">
        <v>23</v>
      </c>
      <c r="B60" s="5" t="s">
        <v>115</v>
      </c>
      <c r="C60" s="49">
        <v>0</v>
      </c>
      <c r="D60" s="49">
        <v>0</v>
      </c>
      <c r="E60" s="49">
        <f t="shared" si="0"/>
        <v>0</v>
      </c>
    </row>
    <row r="61" spans="1:5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f t="shared" si="0"/>
        <v>0</v>
      </c>
    </row>
    <row r="62" spans="1:5">
      <c r="A62" s="5" t="s">
        <v>23</v>
      </c>
      <c r="B62" s="5" t="s">
        <v>41</v>
      </c>
      <c r="C62" s="49">
        <v>0</v>
      </c>
      <c r="D62" s="49">
        <v>0</v>
      </c>
      <c r="E62" s="49">
        <f t="shared" si="0"/>
        <v>0</v>
      </c>
    </row>
    <row r="63" spans="1:5">
      <c r="A63" s="5" t="s">
        <v>23</v>
      </c>
      <c r="B63" s="5" t="s">
        <v>42</v>
      </c>
      <c r="C63" s="49">
        <v>0</v>
      </c>
      <c r="D63" s="49">
        <v>0</v>
      </c>
      <c r="E63" s="49">
        <f t="shared" si="0"/>
        <v>0</v>
      </c>
    </row>
    <row r="64" spans="1:5">
      <c r="A64" s="6" t="s">
        <v>23</v>
      </c>
      <c r="B64" s="8" t="s">
        <v>61</v>
      </c>
      <c r="C64" s="50">
        <f>SUM(C40,C37,C34,C10,C6)</f>
        <v>98520</v>
      </c>
      <c r="D64" s="50">
        <f>SUM(D40,D37,D34,D10,D6)</f>
        <v>10283.509999999998</v>
      </c>
      <c r="E64" s="50">
        <f t="shared" si="0"/>
        <v>108803.51</v>
      </c>
    </row>
    <row r="65" spans="1:5">
      <c r="A65" s="4" t="s">
        <v>62</v>
      </c>
      <c r="B65" s="4" t="s">
        <v>63</v>
      </c>
      <c r="C65" s="48">
        <f>SUM(C66:C67)</f>
        <v>0</v>
      </c>
      <c r="D65" s="48">
        <f>SUM(D66:D67)</f>
        <v>13147.83</v>
      </c>
      <c r="E65" s="48">
        <f t="shared" si="0"/>
        <v>13147.83</v>
      </c>
    </row>
    <row r="66" spans="1:5">
      <c r="A66" s="5" t="s">
        <v>64</v>
      </c>
      <c r="B66" s="5" t="s">
        <v>125</v>
      </c>
      <c r="C66" s="49">
        <v>0</v>
      </c>
      <c r="D66" s="49">
        <v>13147.83</v>
      </c>
      <c r="E66" s="49">
        <f t="shared" si="0"/>
        <v>13147.83</v>
      </c>
    </row>
    <row r="67" spans="1:5">
      <c r="A67" s="5" t="s">
        <v>66</v>
      </c>
      <c r="B67" s="5" t="s">
        <v>126</v>
      </c>
      <c r="C67" s="49">
        <v>0</v>
      </c>
      <c r="D67" s="49">
        <v>0</v>
      </c>
      <c r="E67" s="49">
        <f t="shared" si="0"/>
        <v>0</v>
      </c>
    </row>
    <row r="68" spans="1:5">
      <c r="A68" s="4" t="s">
        <v>68</v>
      </c>
      <c r="B68" s="4" t="s">
        <v>69</v>
      </c>
      <c r="C68" s="48" t="s">
        <v>23</v>
      </c>
      <c r="D68" s="48">
        <v>0</v>
      </c>
      <c r="E68" s="48">
        <f t="shared" si="0"/>
        <v>0</v>
      </c>
    </row>
    <row r="69" spans="1:5">
      <c r="A69" s="6" t="s">
        <v>23</v>
      </c>
      <c r="B69" s="8" t="s">
        <v>70</v>
      </c>
      <c r="C69" s="50">
        <f>SUM(C64,C65,C68)</f>
        <v>98520</v>
      </c>
      <c r="D69" s="50">
        <f>SUM(D64,D65,D68)</f>
        <v>23431.339999999997</v>
      </c>
      <c r="E69" s="50">
        <f t="shared" si="0"/>
        <v>121951.34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C59" sqref="C5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134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48">
        <v>45532.65</v>
      </c>
      <c r="D6" s="48">
        <f>D7</f>
        <v>710.02</v>
      </c>
      <c r="E6" s="48">
        <v>0</v>
      </c>
      <c r="F6" s="48">
        <v>0</v>
      </c>
      <c r="G6" s="48">
        <f t="shared" ref="G6:G64" si="0">SUM(C6,D6)</f>
        <v>46242.67</v>
      </c>
      <c r="H6" s="48">
        <v>0</v>
      </c>
      <c r="I6" s="48">
        <v>0</v>
      </c>
    </row>
    <row r="7" spans="1:9">
      <c r="A7" s="5" t="s">
        <v>9</v>
      </c>
      <c r="B7" s="5" t="s">
        <v>10</v>
      </c>
      <c r="C7" s="49">
        <v>5494.69</v>
      </c>
      <c r="D7" s="49">
        <v>710.02</v>
      </c>
      <c r="E7" s="49">
        <v>0</v>
      </c>
      <c r="F7" s="49">
        <v>0</v>
      </c>
      <c r="G7" s="49">
        <f t="shared" si="0"/>
        <v>6204.7099999999991</v>
      </c>
      <c r="H7" s="49">
        <v>0</v>
      </c>
      <c r="I7" s="49">
        <v>0</v>
      </c>
    </row>
    <row r="8" spans="1:9">
      <c r="A8" s="4" t="s">
        <v>11</v>
      </c>
      <c r="B8" s="4" t="s">
        <v>12</v>
      </c>
      <c r="C8" s="48">
        <v>9788.4500000000007</v>
      </c>
      <c r="D8" s="48">
        <v>2062.71</v>
      </c>
      <c r="E8" s="48">
        <v>0</v>
      </c>
      <c r="F8" s="48">
        <v>0</v>
      </c>
      <c r="G8" s="48">
        <f t="shared" si="0"/>
        <v>11851.16</v>
      </c>
      <c r="H8" s="48">
        <v>0</v>
      </c>
      <c r="I8" s="48">
        <v>0</v>
      </c>
    </row>
    <row r="9" spans="1:9">
      <c r="A9" s="4" t="s">
        <v>13</v>
      </c>
      <c r="B9" s="4" t="s">
        <v>14</v>
      </c>
      <c r="C9" s="48">
        <f>SUM(C10:C11)</f>
        <v>460.49</v>
      </c>
      <c r="D9" s="48">
        <f>SUM(D10:D11)</f>
        <v>0.01</v>
      </c>
      <c r="E9" s="48">
        <v>0</v>
      </c>
      <c r="F9" s="48">
        <v>0</v>
      </c>
      <c r="G9" s="48">
        <f t="shared" si="0"/>
        <v>460.5</v>
      </c>
      <c r="H9" s="48">
        <v>0</v>
      </c>
      <c r="I9" s="48">
        <v>0</v>
      </c>
    </row>
    <row r="10" spans="1:9">
      <c r="A10" s="5" t="s">
        <v>15</v>
      </c>
      <c r="B10" s="5" t="s">
        <v>16</v>
      </c>
      <c r="C10" s="49">
        <v>460.13</v>
      </c>
      <c r="D10" s="49">
        <v>0.01</v>
      </c>
      <c r="E10" s="49">
        <v>0</v>
      </c>
      <c r="F10" s="49">
        <v>0</v>
      </c>
      <c r="G10" s="49">
        <f t="shared" si="0"/>
        <v>460.14</v>
      </c>
      <c r="H10" s="49">
        <v>0</v>
      </c>
      <c r="I10" s="49">
        <v>0</v>
      </c>
    </row>
    <row r="11" spans="1:9">
      <c r="A11" s="5" t="s">
        <v>95</v>
      </c>
      <c r="B11" s="5" t="s">
        <v>18</v>
      </c>
      <c r="C11" s="49">
        <v>0.36</v>
      </c>
      <c r="D11" s="49">
        <v>0</v>
      </c>
      <c r="E11" s="49">
        <v>0</v>
      </c>
      <c r="F11" s="49">
        <v>0</v>
      </c>
      <c r="G11" s="49">
        <f t="shared" si="0"/>
        <v>0.36</v>
      </c>
      <c r="H11" s="49">
        <v>0</v>
      </c>
      <c r="I11" s="49">
        <v>0</v>
      </c>
    </row>
    <row r="12" spans="1:9">
      <c r="A12" s="4" t="s">
        <v>19</v>
      </c>
      <c r="B12" s="4" t="s">
        <v>20</v>
      </c>
      <c r="C12" s="48">
        <f>SUM(C13,C29)</f>
        <v>1837.48</v>
      </c>
      <c r="D12" s="48">
        <f>SUM(D13,D29)</f>
        <v>246.51</v>
      </c>
      <c r="E12" s="48">
        <v>0</v>
      </c>
      <c r="F12" s="48">
        <v>0</v>
      </c>
      <c r="G12" s="48">
        <f t="shared" si="0"/>
        <v>2083.9899999999998</v>
      </c>
      <c r="H12" s="48">
        <v>0</v>
      </c>
      <c r="I12" s="48">
        <v>0</v>
      </c>
    </row>
    <row r="13" spans="1:9">
      <c r="A13" s="5" t="s">
        <v>21</v>
      </c>
      <c r="B13" s="5" t="s">
        <v>22</v>
      </c>
      <c r="C13" s="49">
        <f>SUM(C14:C20,C25:C28)</f>
        <v>233.25</v>
      </c>
      <c r="D13" s="49">
        <f>SUM(D14:D20,D25:D28)</f>
        <v>0</v>
      </c>
      <c r="E13" s="49">
        <v>0</v>
      </c>
      <c r="F13" s="49">
        <v>0</v>
      </c>
      <c r="G13" s="49">
        <f t="shared" si="0"/>
        <v>233.25</v>
      </c>
      <c r="H13" s="49">
        <v>0</v>
      </c>
      <c r="I13" s="49">
        <v>0</v>
      </c>
    </row>
    <row r="14" spans="1:9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f t="shared" si="0"/>
        <v>0</v>
      </c>
      <c r="H16" s="49">
        <v>0</v>
      </c>
      <c r="I16" s="49">
        <v>0</v>
      </c>
    </row>
    <row r="17" spans="1:9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79</v>
      </c>
      <c r="C20" s="49">
        <f>SUM(C21:C24)</f>
        <v>233.25</v>
      </c>
      <c r="D20" s="49">
        <f>SUM(D21:D24)</f>
        <v>0</v>
      </c>
      <c r="E20" s="49">
        <v>0</v>
      </c>
      <c r="F20" s="49">
        <v>0</v>
      </c>
      <c r="G20" s="49">
        <f t="shared" si="0"/>
        <v>233.25</v>
      </c>
      <c r="H20" s="49">
        <v>0</v>
      </c>
      <c r="I20" s="49">
        <v>0</v>
      </c>
    </row>
    <row r="21" spans="1:9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106</v>
      </c>
      <c r="C22" s="49">
        <v>233.25</v>
      </c>
      <c r="D22" s="49">
        <v>0</v>
      </c>
      <c r="E22" s="49">
        <v>0</v>
      </c>
      <c r="F22" s="49">
        <v>0</v>
      </c>
      <c r="G22" s="49">
        <f t="shared" si="0"/>
        <v>233.25</v>
      </c>
      <c r="H22" s="49">
        <v>0</v>
      </c>
      <c r="I22" s="49">
        <v>0</v>
      </c>
    </row>
    <row r="23" spans="1:9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f t="shared" si="0"/>
        <v>0</v>
      </c>
      <c r="H25" s="49">
        <v>0</v>
      </c>
      <c r="I25" s="49">
        <v>0</v>
      </c>
    </row>
    <row r="26" spans="1:9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f t="shared" si="0"/>
        <v>0</v>
      </c>
      <c r="H26" s="49">
        <v>0</v>
      </c>
      <c r="I26" s="49">
        <v>0</v>
      </c>
    </row>
    <row r="27" spans="1:9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39</v>
      </c>
      <c r="B29" s="5" t="s">
        <v>40</v>
      </c>
      <c r="C29" s="49">
        <f>SUM(C30:C31)</f>
        <v>1604.23</v>
      </c>
      <c r="D29" s="49">
        <f>SUM(D30:D31)</f>
        <v>246.51</v>
      </c>
      <c r="E29" s="49">
        <v>0</v>
      </c>
      <c r="F29" s="49">
        <v>0</v>
      </c>
      <c r="G29" s="49">
        <f t="shared" si="0"/>
        <v>1850.74</v>
      </c>
      <c r="H29" s="49">
        <v>0</v>
      </c>
      <c r="I29" s="49">
        <v>0</v>
      </c>
    </row>
    <row r="30" spans="1:9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23</v>
      </c>
      <c r="B31" s="5" t="s">
        <v>42</v>
      </c>
      <c r="C31" s="49">
        <v>1604.23</v>
      </c>
      <c r="D31" s="49">
        <v>246.51</v>
      </c>
      <c r="E31" s="49">
        <v>0</v>
      </c>
      <c r="F31" s="49">
        <v>0</v>
      </c>
      <c r="G31" s="49">
        <f t="shared" si="0"/>
        <v>1850.74</v>
      </c>
      <c r="H31" s="49">
        <v>0</v>
      </c>
      <c r="I31" s="49">
        <v>0</v>
      </c>
    </row>
    <row r="32" spans="1:9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f t="shared" si="0"/>
        <v>0</v>
      </c>
      <c r="H32" s="48">
        <v>0</v>
      </c>
      <c r="I32" s="48">
        <v>0</v>
      </c>
    </row>
    <row r="33" spans="1:9">
      <c r="A33" s="4" t="s">
        <v>45</v>
      </c>
      <c r="B33" s="4" t="s">
        <v>46</v>
      </c>
      <c r="C33" s="48">
        <f>SUM(C34:C38)</f>
        <v>12051.88</v>
      </c>
      <c r="D33" s="48">
        <f>SUM(D34:D38)</f>
        <v>1815.15</v>
      </c>
      <c r="E33" s="48">
        <v>0</v>
      </c>
      <c r="F33" s="48">
        <v>0</v>
      </c>
      <c r="G33" s="48">
        <f t="shared" si="0"/>
        <v>13867.029999999999</v>
      </c>
      <c r="H33" s="48">
        <v>0</v>
      </c>
      <c r="I33" s="48">
        <v>0</v>
      </c>
    </row>
    <row r="34" spans="1:9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f t="shared" si="0"/>
        <v>0</v>
      </c>
      <c r="H34" s="49">
        <v>0</v>
      </c>
      <c r="I34" s="49">
        <v>0</v>
      </c>
    </row>
    <row r="35" spans="1:9">
      <c r="A35" s="5" t="s">
        <v>49</v>
      </c>
      <c r="B35" s="5" t="s">
        <v>50</v>
      </c>
      <c r="C35" s="49">
        <v>73.91</v>
      </c>
      <c r="D35" s="49">
        <v>0</v>
      </c>
      <c r="E35" s="49">
        <v>0</v>
      </c>
      <c r="F35" s="49">
        <v>0</v>
      </c>
      <c r="G35" s="49">
        <f t="shared" si="0"/>
        <v>73.91</v>
      </c>
      <c r="H35" s="49">
        <v>0</v>
      </c>
      <c r="I35" s="49">
        <v>0</v>
      </c>
    </row>
    <row r="36" spans="1:9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f t="shared" si="0"/>
        <v>0</v>
      </c>
      <c r="H36" s="49">
        <v>0</v>
      </c>
      <c r="I36" s="49">
        <v>0</v>
      </c>
    </row>
    <row r="37" spans="1:9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f t="shared" si="0"/>
        <v>0</v>
      </c>
      <c r="H37" s="49">
        <v>0</v>
      </c>
      <c r="I37" s="49">
        <v>0</v>
      </c>
    </row>
    <row r="38" spans="1:9">
      <c r="A38" s="5" t="s">
        <v>55</v>
      </c>
      <c r="B38" s="5" t="s">
        <v>56</v>
      </c>
      <c r="C38" s="49">
        <v>11977.97</v>
      </c>
      <c r="D38" s="49">
        <v>1815.15</v>
      </c>
      <c r="E38" s="49">
        <v>0</v>
      </c>
      <c r="F38" s="49">
        <v>0</v>
      </c>
      <c r="G38" s="49">
        <f t="shared" si="0"/>
        <v>13793.119999999999</v>
      </c>
      <c r="H38" s="49">
        <v>0</v>
      </c>
      <c r="I38" s="49">
        <v>0</v>
      </c>
    </row>
    <row r="39" spans="1:9">
      <c r="A39" s="4" t="s">
        <v>57</v>
      </c>
      <c r="B39" s="4" t="s">
        <v>58</v>
      </c>
      <c r="C39" s="48">
        <f>SUM(C40,C56)</f>
        <v>6.54</v>
      </c>
      <c r="D39" s="48">
        <f>SUM(D40,D56)</f>
        <v>1.68</v>
      </c>
      <c r="E39" s="48">
        <v>0</v>
      </c>
      <c r="F39" s="48">
        <v>0</v>
      </c>
      <c r="G39" s="48">
        <f t="shared" si="0"/>
        <v>8.2200000000000006</v>
      </c>
      <c r="H39" s="48">
        <v>0</v>
      </c>
      <c r="I39" s="48">
        <v>0</v>
      </c>
    </row>
    <row r="40" spans="1:9">
      <c r="A40" s="5" t="s">
        <v>59</v>
      </c>
      <c r="B40" s="5" t="s">
        <v>22</v>
      </c>
      <c r="C40" s="49">
        <f>SUM(C41:C47,C52:C55)</f>
        <v>0</v>
      </c>
      <c r="D40" s="49">
        <f>SUM(D41:D47,D52:D55)</f>
        <v>0</v>
      </c>
      <c r="E40" s="49">
        <v>0</v>
      </c>
      <c r="F40" s="49">
        <v>0</v>
      </c>
      <c r="G40" s="49">
        <f t="shared" si="0"/>
        <v>0</v>
      </c>
      <c r="H40" s="49">
        <v>0</v>
      </c>
      <c r="I40" s="49">
        <v>0</v>
      </c>
    </row>
    <row r="41" spans="1:9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f t="shared" si="0"/>
        <v>0</v>
      </c>
      <c r="H41" s="49">
        <v>0</v>
      </c>
      <c r="I41" s="49">
        <v>0</v>
      </c>
    </row>
    <row r="42" spans="1:9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f t="shared" si="0"/>
        <v>0</v>
      </c>
      <c r="H42" s="49">
        <v>0</v>
      </c>
      <c r="I42" s="49">
        <v>0</v>
      </c>
    </row>
    <row r="43" spans="1:9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f t="shared" si="0"/>
        <v>0</v>
      </c>
      <c r="H43" s="49">
        <v>0</v>
      </c>
      <c r="I43" s="49">
        <v>0</v>
      </c>
    </row>
    <row r="44" spans="1:9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f t="shared" si="0"/>
        <v>0</v>
      </c>
      <c r="H44" s="49">
        <v>0</v>
      </c>
      <c r="I44" s="49">
        <v>0</v>
      </c>
    </row>
    <row r="45" spans="1:9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f t="shared" si="0"/>
        <v>0</v>
      </c>
      <c r="H45" s="49">
        <v>0</v>
      </c>
      <c r="I45" s="49">
        <v>0</v>
      </c>
    </row>
    <row r="46" spans="1:9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f t="shared" si="0"/>
        <v>0</v>
      </c>
      <c r="H46" s="49">
        <v>0</v>
      </c>
      <c r="I46" s="49">
        <v>0</v>
      </c>
    </row>
    <row r="47" spans="1:9">
      <c r="A47" s="5" t="s">
        <v>23</v>
      </c>
      <c r="B47" s="5" t="s">
        <v>142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0"/>
        <v>0</v>
      </c>
      <c r="H47" s="49">
        <v>0</v>
      </c>
      <c r="I47" s="49">
        <v>0</v>
      </c>
    </row>
    <row r="48" spans="1:9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0"/>
        <v>0</v>
      </c>
      <c r="H48" s="49">
        <v>0</v>
      </c>
      <c r="I48" s="49">
        <v>0</v>
      </c>
    </row>
    <row r="49" spans="1:9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v>0</v>
      </c>
      <c r="G49" s="49">
        <f t="shared" si="0"/>
        <v>0</v>
      </c>
      <c r="H49" s="49">
        <v>0</v>
      </c>
      <c r="I49" s="49">
        <v>0</v>
      </c>
    </row>
    <row r="50" spans="1:9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f t="shared" si="0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0"/>
        <v>0</v>
      </c>
      <c r="H51" s="49">
        <v>0</v>
      </c>
      <c r="I51" s="49">
        <v>0</v>
      </c>
    </row>
    <row r="52" spans="1:9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f t="shared" si="0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f t="shared" si="0"/>
        <v>0</v>
      </c>
      <c r="H53" s="49">
        <v>0</v>
      </c>
      <c r="I53" s="49">
        <v>0</v>
      </c>
    </row>
    <row r="54" spans="1:9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f t="shared" si="0"/>
        <v>0</v>
      </c>
      <c r="H54" s="49">
        <v>0</v>
      </c>
      <c r="I54" s="49">
        <v>0</v>
      </c>
    </row>
    <row r="55" spans="1:9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f t="shared" si="0"/>
        <v>0</v>
      </c>
      <c r="H55" s="49">
        <v>0</v>
      </c>
      <c r="I55" s="49">
        <v>0</v>
      </c>
    </row>
    <row r="56" spans="1:9">
      <c r="A56" s="5" t="s">
        <v>60</v>
      </c>
      <c r="B56" s="5" t="s">
        <v>40</v>
      </c>
      <c r="C56" s="49">
        <f>SUM(C57:C58)</f>
        <v>6.54</v>
      </c>
      <c r="D56" s="49">
        <f>SUM(D57:D58)</f>
        <v>1.68</v>
      </c>
      <c r="E56" s="49">
        <v>0</v>
      </c>
      <c r="F56" s="49">
        <v>0</v>
      </c>
      <c r="G56" s="49">
        <f t="shared" si="0"/>
        <v>8.2200000000000006</v>
      </c>
      <c r="H56" s="49">
        <v>0</v>
      </c>
      <c r="I56" s="49">
        <v>0</v>
      </c>
    </row>
    <row r="57" spans="1:9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f t="shared" si="0"/>
        <v>0</v>
      </c>
      <c r="H57" s="49">
        <v>0</v>
      </c>
      <c r="I57" s="49">
        <v>0</v>
      </c>
    </row>
    <row r="58" spans="1:9">
      <c r="A58" s="5" t="s">
        <v>23</v>
      </c>
      <c r="B58" s="5" t="s">
        <v>42</v>
      </c>
      <c r="C58" s="49">
        <v>6.54</v>
      </c>
      <c r="D58" s="49">
        <v>1.68</v>
      </c>
      <c r="E58" s="49">
        <v>0</v>
      </c>
      <c r="F58" s="49">
        <v>0</v>
      </c>
      <c r="G58" s="49">
        <f t="shared" si="0"/>
        <v>8.2200000000000006</v>
      </c>
      <c r="H58" s="49">
        <v>0</v>
      </c>
      <c r="I58" s="49">
        <v>0</v>
      </c>
    </row>
    <row r="59" spans="1:9">
      <c r="A59" s="6" t="s">
        <v>23</v>
      </c>
      <c r="B59" s="8" t="s">
        <v>61</v>
      </c>
      <c r="C59" s="50">
        <f>SUM(C39,C33,C32,C12,C9,C8,C6)</f>
        <v>69677.490000000005</v>
      </c>
      <c r="D59" s="50">
        <f>SUM(D39,D33,D32,D12,D9,D8,D6)</f>
        <v>4836.08</v>
      </c>
      <c r="E59" s="50">
        <v>0</v>
      </c>
      <c r="F59" s="50">
        <v>0</v>
      </c>
      <c r="G59" s="50">
        <f t="shared" si="0"/>
        <v>74513.570000000007</v>
      </c>
      <c r="H59" s="50">
        <v>0</v>
      </c>
      <c r="I59" s="50">
        <v>0</v>
      </c>
    </row>
    <row r="60" spans="1:9">
      <c r="A60" s="4" t="s">
        <v>62</v>
      </c>
      <c r="B60" s="4" t="s">
        <v>63</v>
      </c>
      <c r="C60" s="48">
        <f>SUM(C61:C62)</f>
        <v>0</v>
      </c>
      <c r="D60" s="48">
        <f>SUM(D61:D62)</f>
        <v>0</v>
      </c>
      <c r="E60" s="48">
        <v>0</v>
      </c>
      <c r="F60" s="48">
        <v>0</v>
      </c>
      <c r="G60" s="48">
        <f t="shared" si="0"/>
        <v>0</v>
      </c>
      <c r="H60" s="48">
        <v>0</v>
      </c>
      <c r="I60" s="48">
        <v>0</v>
      </c>
    </row>
    <row r="61" spans="1:9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f t="shared" si="0"/>
        <v>0</v>
      </c>
      <c r="H61" s="49">
        <v>0</v>
      </c>
      <c r="I61" s="49">
        <v>0</v>
      </c>
    </row>
    <row r="62" spans="1:9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f t="shared" si="0"/>
        <v>0</v>
      </c>
      <c r="H62" s="49">
        <v>0</v>
      </c>
      <c r="I62" s="49">
        <v>0</v>
      </c>
    </row>
    <row r="63" spans="1:9">
      <c r="A63" s="4" t="s">
        <v>68</v>
      </c>
      <c r="B63" s="4" t="s">
        <v>69</v>
      </c>
      <c r="C63" s="48">
        <v>3632.49</v>
      </c>
      <c r="D63" s="48">
        <v>0</v>
      </c>
      <c r="E63" s="48">
        <v>0</v>
      </c>
      <c r="F63" s="48">
        <v>0</v>
      </c>
      <c r="G63" s="48">
        <f t="shared" si="0"/>
        <v>3632.49</v>
      </c>
      <c r="H63" s="48">
        <v>0</v>
      </c>
      <c r="I63" s="48">
        <v>0</v>
      </c>
    </row>
    <row r="64" spans="1:9">
      <c r="A64" s="6" t="s">
        <v>23</v>
      </c>
      <c r="B64" s="8" t="s">
        <v>70</v>
      </c>
      <c r="C64" s="50">
        <f>SUM(C59,C60,C63)</f>
        <v>73309.98000000001</v>
      </c>
      <c r="D64" s="50">
        <f>SUM(D59,D60,D63)</f>
        <v>4836.08</v>
      </c>
      <c r="E64" s="50">
        <v>0</v>
      </c>
      <c r="F64" s="50">
        <v>0</v>
      </c>
      <c r="G64" s="50">
        <f t="shared" si="0"/>
        <v>78146.060000000012</v>
      </c>
      <c r="H64" s="50">
        <v>0</v>
      </c>
      <c r="I64" s="50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7" workbookViewId="0">
      <selection activeCell="D46" sqref="D46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143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48">
        <f>SUM(C7:C9)</f>
        <v>10974.130000000001</v>
      </c>
      <c r="D6" s="48">
        <f>SUM(D7:D9)</f>
        <v>1793.6399999999999</v>
      </c>
      <c r="E6" s="48">
        <v>0</v>
      </c>
      <c r="F6" s="48">
        <v>0</v>
      </c>
      <c r="G6" s="48">
        <f>SUM(C6,D6)</f>
        <v>12767.77</v>
      </c>
      <c r="H6" s="48">
        <v>0</v>
      </c>
      <c r="I6" s="48">
        <v>0</v>
      </c>
    </row>
    <row r="7" spans="1:9">
      <c r="A7" s="5" t="s">
        <v>15</v>
      </c>
      <c r="B7" s="5" t="s">
        <v>94</v>
      </c>
      <c r="C7" s="49">
        <v>8488.02</v>
      </c>
      <c r="D7" s="49">
        <v>1316.51</v>
      </c>
      <c r="E7" s="49">
        <v>0</v>
      </c>
      <c r="F7" s="49">
        <v>0</v>
      </c>
      <c r="G7" s="49">
        <f>SUM(C7:D7)</f>
        <v>9804.5300000000007</v>
      </c>
      <c r="H7" s="49">
        <v>0</v>
      </c>
      <c r="I7" s="49">
        <v>0</v>
      </c>
    </row>
    <row r="8" spans="1:9">
      <c r="A8" s="5" t="s">
        <v>95</v>
      </c>
      <c r="B8" s="5" t="s">
        <v>96</v>
      </c>
      <c r="C8" s="49">
        <v>2376.77</v>
      </c>
      <c r="D8" s="49">
        <v>399.03</v>
      </c>
      <c r="E8" s="49">
        <v>0</v>
      </c>
      <c r="F8" s="49">
        <v>0</v>
      </c>
      <c r="G8" s="49">
        <f>SUM(C8:D8)</f>
        <v>2775.8</v>
      </c>
      <c r="H8" s="49">
        <v>0</v>
      </c>
      <c r="I8" s="49">
        <v>0</v>
      </c>
    </row>
    <row r="9" spans="1:9">
      <c r="A9" s="5" t="s">
        <v>97</v>
      </c>
      <c r="B9" s="5" t="s">
        <v>98</v>
      </c>
      <c r="C9" s="49">
        <v>109.34</v>
      </c>
      <c r="D9" s="49">
        <v>78.099999999999994</v>
      </c>
      <c r="E9" s="49">
        <v>0</v>
      </c>
      <c r="F9" s="49">
        <v>0</v>
      </c>
      <c r="G9" s="49">
        <f>SUM(C9:D9)</f>
        <v>187.44</v>
      </c>
      <c r="H9" s="49">
        <v>0</v>
      </c>
      <c r="I9" s="49">
        <v>0</v>
      </c>
    </row>
    <row r="10" spans="1:9">
      <c r="A10" s="4" t="s">
        <v>19</v>
      </c>
      <c r="B10" s="4" t="s">
        <v>20</v>
      </c>
      <c r="C10" s="48">
        <f>SUM(C11,C26,C31)</f>
        <v>24936.57</v>
      </c>
      <c r="D10" s="48">
        <f>SUM(D11,D26,D31)</f>
        <v>34720.03</v>
      </c>
      <c r="E10" s="48">
        <v>0</v>
      </c>
      <c r="F10" s="48">
        <v>0</v>
      </c>
      <c r="G10" s="48">
        <f>SUM(C10,D10)</f>
        <v>59656.6</v>
      </c>
      <c r="H10" s="48">
        <v>0</v>
      </c>
      <c r="I10" s="48">
        <v>0</v>
      </c>
    </row>
    <row r="11" spans="1:9">
      <c r="A11" s="5" t="s">
        <v>21</v>
      </c>
      <c r="B11" s="5" t="s">
        <v>99</v>
      </c>
      <c r="C11" s="49">
        <f>SUM(C12:C17,C22:C25)</f>
        <v>23630.93</v>
      </c>
      <c r="D11" s="49">
        <f>SUM(D12:D17,D22:D25)</f>
        <v>34620.03</v>
      </c>
      <c r="E11" s="49">
        <v>0</v>
      </c>
      <c r="F11" s="49">
        <v>0</v>
      </c>
      <c r="G11" s="49">
        <f t="shared" ref="G11:G33" si="0">SUM(C11:D11)</f>
        <v>58250.96</v>
      </c>
      <c r="H11" s="49">
        <v>0</v>
      </c>
      <c r="I11" s="49">
        <v>0</v>
      </c>
    </row>
    <row r="12" spans="1:9">
      <c r="A12" s="5" t="s">
        <v>23</v>
      </c>
      <c r="B12" s="5" t="s">
        <v>100</v>
      </c>
      <c r="C12" s="49">
        <v>1672.17</v>
      </c>
      <c r="D12" s="49">
        <v>0</v>
      </c>
      <c r="E12" s="49">
        <v>0</v>
      </c>
      <c r="F12" s="49">
        <v>0</v>
      </c>
      <c r="G12" s="49">
        <f t="shared" si="0"/>
        <v>1672.17</v>
      </c>
      <c r="H12" s="49">
        <v>0</v>
      </c>
      <c r="I12" s="49">
        <v>0</v>
      </c>
    </row>
    <row r="13" spans="1:9" ht="24">
      <c r="A13" s="5" t="s">
        <v>23</v>
      </c>
      <c r="B13" s="5" t="s">
        <v>151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  <c r="H13" s="49">
        <v>0</v>
      </c>
      <c r="I13" s="49">
        <v>0</v>
      </c>
    </row>
    <row r="14" spans="1:9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>
      <c r="A15" s="5" t="s">
        <v>23</v>
      </c>
      <c r="B15" s="5" t="s">
        <v>152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104</v>
      </c>
      <c r="C16" s="49">
        <v>21464.87</v>
      </c>
      <c r="D16" s="49">
        <v>34620.03</v>
      </c>
      <c r="E16" s="49">
        <v>0</v>
      </c>
      <c r="F16" s="49">
        <v>0</v>
      </c>
      <c r="G16" s="49">
        <f t="shared" si="0"/>
        <v>56084.899999999994</v>
      </c>
      <c r="H16" s="49">
        <v>0</v>
      </c>
      <c r="I16" s="49">
        <v>0</v>
      </c>
    </row>
    <row r="17" spans="1:9">
      <c r="A17" s="5" t="s">
        <v>23</v>
      </c>
      <c r="B17" s="5" t="s">
        <v>153</v>
      </c>
      <c r="C17" s="49">
        <f>SUM(C18:C21)</f>
        <v>0</v>
      </c>
      <c r="D17" s="49">
        <f>SUM(D18:D21)</f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>
      <c r="A18" s="5" t="s">
        <v>23</v>
      </c>
      <c r="B18" s="5" t="s">
        <v>154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155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156</v>
      </c>
      <c r="C20" s="49">
        <v>0</v>
      </c>
      <c r="D20" s="49">
        <v>0</v>
      </c>
      <c r="E20" s="49">
        <v>0</v>
      </c>
      <c r="F20" s="49">
        <v>0</v>
      </c>
      <c r="G20" s="49">
        <f t="shared" si="0"/>
        <v>0</v>
      </c>
      <c r="H20" s="49">
        <v>0</v>
      </c>
      <c r="I20" s="49">
        <v>0</v>
      </c>
    </row>
    <row r="21" spans="1:9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157</v>
      </c>
      <c r="C22" s="49">
        <v>0</v>
      </c>
      <c r="D22" s="49">
        <v>0</v>
      </c>
      <c r="E22" s="49">
        <v>0</v>
      </c>
      <c r="F22" s="49">
        <v>0</v>
      </c>
      <c r="G22" s="49">
        <f t="shared" si="0"/>
        <v>0</v>
      </c>
      <c r="H22" s="49">
        <v>0</v>
      </c>
      <c r="I22" s="49">
        <v>0</v>
      </c>
    </row>
    <row r="23" spans="1:9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110</v>
      </c>
      <c r="C25" s="49">
        <v>493.89</v>
      </c>
      <c r="D25" s="49">
        <v>0</v>
      </c>
      <c r="E25" s="49">
        <v>0</v>
      </c>
      <c r="F25" s="49">
        <v>0</v>
      </c>
      <c r="G25" s="49">
        <f t="shared" si="0"/>
        <v>493.89</v>
      </c>
      <c r="H25" s="49">
        <v>0</v>
      </c>
      <c r="I25" s="49">
        <v>0</v>
      </c>
    </row>
    <row r="26" spans="1:9">
      <c r="A26" s="5" t="s">
        <v>39</v>
      </c>
      <c r="B26" s="5" t="s">
        <v>111</v>
      </c>
      <c r="C26" s="49">
        <f>SUM(C27:C30)</f>
        <v>752.01</v>
      </c>
      <c r="D26" s="49">
        <f>SUM(D27:D30)</f>
        <v>0</v>
      </c>
      <c r="E26" s="49">
        <v>0</v>
      </c>
      <c r="F26" s="49">
        <v>0</v>
      </c>
      <c r="G26" s="49">
        <f t="shared" si="0"/>
        <v>752.01</v>
      </c>
      <c r="H26" s="49">
        <v>0</v>
      </c>
      <c r="I26" s="49">
        <v>0</v>
      </c>
    </row>
    <row r="27" spans="1:9">
      <c r="A27" s="5" t="s">
        <v>23</v>
      </c>
      <c r="B27" s="5" t="s">
        <v>158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23</v>
      </c>
      <c r="B29" s="5" t="s">
        <v>114</v>
      </c>
      <c r="C29" s="49">
        <v>752.01</v>
      </c>
      <c r="D29" s="49">
        <v>0</v>
      </c>
      <c r="E29" s="49">
        <v>0</v>
      </c>
      <c r="F29" s="49">
        <v>0</v>
      </c>
      <c r="G29" s="49">
        <f t="shared" si="0"/>
        <v>752.01</v>
      </c>
      <c r="H29" s="49">
        <v>0</v>
      </c>
      <c r="I29" s="49">
        <v>0</v>
      </c>
    </row>
    <row r="30" spans="1:9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116</v>
      </c>
      <c r="B31" s="5" t="s">
        <v>117</v>
      </c>
      <c r="C31" s="49">
        <f>SUM(C32:C33)</f>
        <v>553.63</v>
      </c>
      <c r="D31" s="49">
        <f>SUM(D32:D33)</f>
        <v>100</v>
      </c>
      <c r="E31" s="49">
        <v>0</v>
      </c>
      <c r="F31" s="49">
        <v>0</v>
      </c>
      <c r="G31" s="49">
        <f t="shared" si="0"/>
        <v>653.63</v>
      </c>
      <c r="H31" s="49">
        <v>0</v>
      </c>
      <c r="I31" s="49">
        <v>0</v>
      </c>
    </row>
    <row r="32" spans="1:9">
      <c r="A32" s="5" t="s">
        <v>23</v>
      </c>
      <c r="B32" s="5" t="s">
        <v>41</v>
      </c>
      <c r="C32" s="49">
        <v>263.55</v>
      </c>
      <c r="D32" s="49">
        <v>100</v>
      </c>
      <c r="E32" s="49">
        <v>0</v>
      </c>
      <c r="F32" s="49">
        <v>0</v>
      </c>
      <c r="G32" s="49">
        <f t="shared" si="0"/>
        <v>363.55</v>
      </c>
      <c r="H32" s="49">
        <v>0</v>
      </c>
      <c r="I32" s="49">
        <v>0</v>
      </c>
    </row>
    <row r="33" spans="1:9">
      <c r="A33" s="5" t="s">
        <v>23</v>
      </c>
      <c r="B33" s="5" t="s">
        <v>42</v>
      </c>
      <c r="C33" s="49">
        <v>290.08</v>
      </c>
      <c r="D33" s="49">
        <v>0</v>
      </c>
      <c r="E33" s="49">
        <v>0</v>
      </c>
      <c r="F33" s="49">
        <v>0</v>
      </c>
      <c r="G33" s="49">
        <f t="shared" si="0"/>
        <v>290.08</v>
      </c>
      <c r="H33" s="49">
        <v>0</v>
      </c>
      <c r="I33" s="49">
        <v>0</v>
      </c>
    </row>
    <row r="34" spans="1:9">
      <c r="A34" s="4" t="s">
        <v>118</v>
      </c>
      <c r="B34" s="4" t="s">
        <v>119</v>
      </c>
      <c r="C34" s="48">
        <f>SUM(C35:C36)</f>
        <v>202.02</v>
      </c>
      <c r="D34" s="48">
        <f>SUM(D35:D36)</f>
        <v>80.849999999999994</v>
      </c>
      <c r="E34" s="48">
        <v>0</v>
      </c>
      <c r="F34" s="48">
        <v>0</v>
      </c>
      <c r="G34" s="48">
        <f>SUM(C34,D34)</f>
        <v>282.87</v>
      </c>
      <c r="H34" s="48">
        <v>0</v>
      </c>
      <c r="I34" s="48">
        <v>0</v>
      </c>
    </row>
    <row r="35" spans="1:9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v>0</v>
      </c>
      <c r="G35" s="49">
        <f>SUM(C35:D35)</f>
        <v>0</v>
      </c>
      <c r="H35" s="49">
        <v>0</v>
      </c>
      <c r="I35" s="49">
        <v>0</v>
      </c>
    </row>
    <row r="36" spans="1:9">
      <c r="A36" s="5" t="s">
        <v>121</v>
      </c>
      <c r="B36" s="5" t="s">
        <v>122</v>
      </c>
      <c r="C36" s="49">
        <v>202.02</v>
      </c>
      <c r="D36" s="49">
        <v>80.849999999999994</v>
      </c>
      <c r="E36" s="49">
        <v>0</v>
      </c>
      <c r="F36" s="49">
        <v>0</v>
      </c>
      <c r="G36" s="49">
        <f>SUM(C36:D36)</f>
        <v>282.87</v>
      </c>
      <c r="H36" s="49">
        <v>0</v>
      </c>
      <c r="I36" s="49">
        <v>0</v>
      </c>
    </row>
    <row r="37" spans="1:9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v>0</v>
      </c>
      <c r="F37" s="48">
        <v>0</v>
      </c>
      <c r="G37" s="48">
        <f>SUM(C37,D37)</f>
        <v>0</v>
      </c>
      <c r="H37" s="48">
        <v>0</v>
      </c>
      <c r="I37" s="48">
        <v>0</v>
      </c>
    </row>
    <row r="38" spans="1:9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v>0</v>
      </c>
      <c r="G38" s="49">
        <f>SUM(C38:D38)</f>
        <v>0</v>
      </c>
      <c r="H38" s="49">
        <v>0</v>
      </c>
      <c r="I38" s="49">
        <v>0</v>
      </c>
    </row>
    <row r="39" spans="1:9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v>0</v>
      </c>
      <c r="G39" s="49">
        <f>SUM(C39:D39)</f>
        <v>0</v>
      </c>
      <c r="H39" s="49">
        <v>0</v>
      </c>
      <c r="I39" s="49">
        <v>0</v>
      </c>
    </row>
    <row r="40" spans="1:9">
      <c r="A40" s="4" t="s">
        <v>57</v>
      </c>
      <c r="B40" s="4" t="s">
        <v>58</v>
      </c>
      <c r="C40" s="48">
        <f>SUM(C41,C56,C61)</f>
        <v>3632.49</v>
      </c>
      <c r="D40" s="48">
        <f>SUM(D41,D56,D61)</f>
        <v>11041.12</v>
      </c>
      <c r="E40" s="48">
        <v>0</v>
      </c>
      <c r="F40" s="48">
        <v>0</v>
      </c>
      <c r="G40" s="48">
        <f>SUM(C40,D40)</f>
        <v>14673.61</v>
      </c>
      <c r="H40" s="48">
        <v>0</v>
      </c>
      <c r="I40" s="48">
        <v>0</v>
      </c>
    </row>
    <row r="41" spans="1:9">
      <c r="A41" s="5" t="s">
        <v>59</v>
      </c>
      <c r="B41" s="5" t="s">
        <v>99</v>
      </c>
      <c r="C41" s="49">
        <f>SUM(C42:C47,C52:C55)</f>
        <v>3632.49</v>
      </c>
      <c r="D41" s="49">
        <f>SUM(D42:D47,D52:D55)</f>
        <v>11041.12</v>
      </c>
      <c r="E41" s="49">
        <v>0</v>
      </c>
      <c r="F41" s="49">
        <v>0</v>
      </c>
      <c r="G41" s="49">
        <f t="shared" ref="G41:G63" si="1">SUM(C41:D41)</f>
        <v>14673.61</v>
      </c>
      <c r="H41" s="49">
        <v>0</v>
      </c>
      <c r="I41" s="49">
        <v>0</v>
      </c>
    </row>
    <row r="42" spans="1:9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v>0</v>
      </c>
      <c r="G42" s="49">
        <f t="shared" si="1"/>
        <v>0</v>
      </c>
      <c r="H42" s="49">
        <v>0</v>
      </c>
      <c r="I42" s="49">
        <v>0</v>
      </c>
    </row>
    <row r="43" spans="1:9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v>0</v>
      </c>
      <c r="G43" s="49">
        <f t="shared" si="1"/>
        <v>0</v>
      </c>
      <c r="H43" s="49">
        <v>0</v>
      </c>
      <c r="I43" s="49">
        <v>0</v>
      </c>
    </row>
    <row r="44" spans="1:9">
      <c r="A44" s="5" t="s">
        <v>23</v>
      </c>
      <c r="B44" s="5" t="s">
        <v>159</v>
      </c>
      <c r="C44" s="49">
        <v>0</v>
      </c>
      <c r="D44" s="49">
        <v>0</v>
      </c>
      <c r="E44" s="49">
        <v>0</v>
      </c>
      <c r="F44" s="49">
        <v>0</v>
      </c>
      <c r="G44" s="49">
        <f t="shared" si="1"/>
        <v>0</v>
      </c>
      <c r="H44" s="49">
        <v>0</v>
      </c>
      <c r="I44" s="49">
        <v>0</v>
      </c>
    </row>
    <row r="45" spans="1:9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v>0</v>
      </c>
      <c r="G45" s="49">
        <f t="shared" si="1"/>
        <v>0</v>
      </c>
      <c r="H45" s="49">
        <v>0</v>
      </c>
      <c r="I45" s="49">
        <v>0</v>
      </c>
    </row>
    <row r="46" spans="1:9">
      <c r="A46" s="5" t="s">
        <v>23</v>
      </c>
      <c r="B46" s="5" t="s">
        <v>104</v>
      </c>
      <c r="C46" s="49">
        <v>3632.49</v>
      </c>
      <c r="D46" s="49">
        <v>11041.12</v>
      </c>
      <c r="E46" s="49">
        <v>0</v>
      </c>
      <c r="F46" s="49">
        <v>0</v>
      </c>
      <c r="G46" s="49">
        <f t="shared" si="1"/>
        <v>14673.61</v>
      </c>
      <c r="H46" s="49">
        <v>0</v>
      </c>
      <c r="I46" s="49">
        <v>0</v>
      </c>
    </row>
    <row r="47" spans="1:9">
      <c r="A47" s="5" t="s">
        <v>23</v>
      </c>
      <c r="B47" s="5" t="s">
        <v>160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1"/>
        <v>0</v>
      </c>
      <c r="H47" s="49">
        <v>0</v>
      </c>
      <c r="I47" s="49">
        <v>0</v>
      </c>
    </row>
    <row r="48" spans="1:9">
      <c r="A48" s="5" t="s">
        <v>23</v>
      </c>
      <c r="B48" s="5" t="s">
        <v>161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"/>
        <v>0</v>
      </c>
      <c r="H48" s="49">
        <v>0</v>
      </c>
      <c r="I48" s="49">
        <v>0</v>
      </c>
    </row>
    <row r="49" spans="1:9">
      <c r="A49" s="5" t="s">
        <v>23</v>
      </c>
      <c r="B49" s="5" t="s">
        <v>155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"/>
        <v>0</v>
      </c>
      <c r="H49" s="49">
        <v>0</v>
      </c>
      <c r="I49" s="49">
        <v>0</v>
      </c>
    </row>
    <row r="50" spans="1:9">
      <c r="A50" s="5" t="s">
        <v>23</v>
      </c>
      <c r="B50" s="5" t="s">
        <v>156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"/>
        <v>0</v>
      </c>
      <c r="H51" s="49">
        <v>0</v>
      </c>
      <c r="I51" s="49">
        <v>0</v>
      </c>
    </row>
    <row r="52" spans="1:9">
      <c r="A52" s="5" t="s">
        <v>23</v>
      </c>
      <c r="B52" s="5" t="s">
        <v>157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162</v>
      </c>
      <c r="C53" s="49">
        <v>0</v>
      </c>
      <c r="D53" s="49">
        <v>0</v>
      </c>
      <c r="E53" s="49">
        <v>0</v>
      </c>
      <c r="F53" s="49">
        <v>0</v>
      </c>
      <c r="G53" s="49">
        <f t="shared" si="1"/>
        <v>0</v>
      </c>
      <c r="H53" s="49">
        <v>0</v>
      </c>
      <c r="I53" s="49">
        <v>0</v>
      </c>
    </row>
    <row r="54" spans="1:9">
      <c r="A54" s="5" t="s">
        <v>23</v>
      </c>
      <c r="B54" s="5" t="s">
        <v>163</v>
      </c>
      <c r="C54" s="49">
        <v>0</v>
      </c>
      <c r="D54" s="49">
        <v>0</v>
      </c>
      <c r="E54" s="49">
        <v>0</v>
      </c>
      <c r="F54" s="49">
        <v>0</v>
      </c>
      <c r="G54" s="49">
        <f t="shared" si="1"/>
        <v>0</v>
      </c>
      <c r="H54" s="49">
        <v>0</v>
      </c>
      <c r="I54" s="49">
        <v>0</v>
      </c>
    </row>
    <row r="55" spans="1:9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v>0</v>
      </c>
      <c r="G55" s="49">
        <f t="shared" si="1"/>
        <v>0</v>
      </c>
      <c r="H55" s="49">
        <v>0</v>
      </c>
      <c r="I55" s="49">
        <v>0</v>
      </c>
    </row>
    <row r="56" spans="1:9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v>0</v>
      </c>
      <c r="F56" s="49">
        <v>0</v>
      </c>
      <c r="G56" s="49">
        <f t="shared" si="1"/>
        <v>0</v>
      </c>
      <c r="H56" s="49">
        <v>0</v>
      </c>
      <c r="I56" s="49">
        <v>0</v>
      </c>
    </row>
    <row r="57" spans="1:9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"/>
        <v>0</v>
      </c>
      <c r="H57" s="49">
        <v>0</v>
      </c>
      <c r="I57" s="49">
        <v>0</v>
      </c>
    </row>
    <row r="58" spans="1:9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"/>
        <v>0</v>
      </c>
      <c r="H58" s="49">
        <v>0</v>
      </c>
      <c r="I58" s="49">
        <v>0</v>
      </c>
    </row>
    <row r="59" spans="1:9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v>0</v>
      </c>
      <c r="G59" s="49">
        <f t="shared" si="1"/>
        <v>0</v>
      </c>
      <c r="H59" s="49">
        <v>0</v>
      </c>
      <c r="I59" s="49">
        <v>0</v>
      </c>
    </row>
    <row r="60" spans="1:9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v>0</v>
      </c>
      <c r="G60" s="49">
        <f t="shared" si="1"/>
        <v>0</v>
      </c>
      <c r="H60" s="49">
        <v>0</v>
      </c>
      <c r="I60" s="49">
        <v>0</v>
      </c>
    </row>
    <row r="61" spans="1:9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v>0</v>
      </c>
      <c r="F61" s="49">
        <v>0</v>
      </c>
      <c r="G61" s="49">
        <f t="shared" si="1"/>
        <v>0</v>
      </c>
      <c r="H61" s="49">
        <v>0</v>
      </c>
      <c r="I61" s="49">
        <v>0</v>
      </c>
    </row>
    <row r="62" spans="1:9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"/>
        <v>0</v>
      </c>
      <c r="H62" s="49">
        <v>0</v>
      </c>
      <c r="I62" s="49">
        <v>0</v>
      </c>
    </row>
    <row r="63" spans="1:9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"/>
        <v>0</v>
      </c>
      <c r="H63" s="49">
        <v>0</v>
      </c>
      <c r="I63" s="49">
        <v>0</v>
      </c>
    </row>
    <row r="64" spans="1:9">
      <c r="A64" s="6" t="s">
        <v>23</v>
      </c>
      <c r="B64" s="8" t="s">
        <v>61</v>
      </c>
      <c r="C64" s="50">
        <f>SUM(C40,C37,C34,C10,C6)</f>
        <v>39745.21</v>
      </c>
      <c r="D64" s="50">
        <f>SUM(D40,D37,D34,D10,D6)</f>
        <v>47635.64</v>
      </c>
      <c r="E64" s="50">
        <v>0</v>
      </c>
      <c r="F64" s="50">
        <v>0</v>
      </c>
      <c r="G64" s="50">
        <f>SUM(C64:D64)</f>
        <v>87380.85</v>
      </c>
      <c r="H64" s="50">
        <v>0</v>
      </c>
      <c r="I64" s="50">
        <v>0</v>
      </c>
    </row>
    <row r="65" spans="1:9">
      <c r="A65" s="4" t="s">
        <v>62</v>
      </c>
      <c r="B65" s="4" t="s">
        <v>63</v>
      </c>
      <c r="C65" s="48">
        <f>SUM(C66:C67)</f>
        <v>0</v>
      </c>
      <c r="D65" s="48">
        <f>SUM(D66:D67)</f>
        <v>0</v>
      </c>
      <c r="E65" s="48">
        <v>0</v>
      </c>
      <c r="F65" s="48">
        <v>0</v>
      </c>
      <c r="G65" s="48">
        <f>SUM(C65,D65)</f>
        <v>0</v>
      </c>
      <c r="H65" s="48">
        <v>0</v>
      </c>
      <c r="I65" s="48">
        <v>0</v>
      </c>
    </row>
    <row r="66" spans="1:9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v>0</v>
      </c>
      <c r="G66" s="49">
        <f>SUM(C66:D66)</f>
        <v>0</v>
      </c>
      <c r="H66" s="49">
        <v>0</v>
      </c>
      <c r="I66" s="49">
        <v>0</v>
      </c>
    </row>
    <row r="67" spans="1:9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v>0</v>
      </c>
      <c r="G67" s="49">
        <f>SUM(C67:D67)</f>
        <v>0</v>
      </c>
      <c r="H67" s="49">
        <v>0</v>
      </c>
      <c r="I67" s="49">
        <v>0</v>
      </c>
    </row>
    <row r="68" spans="1:9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v>0</v>
      </c>
      <c r="G68" s="48">
        <f>SUM(C68,D68)</f>
        <v>0</v>
      </c>
      <c r="H68" s="48">
        <v>0</v>
      </c>
      <c r="I68" s="48">
        <v>0</v>
      </c>
    </row>
    <row r="69" spans="1:9">
      <c r="A69" s="6" t="s">
        <v>23</v>
      </c>
      <c r="B69" s="8" t="s">
        <v>70</v>
      </c>
      <c r="C69" s="50">
        <f>SUM(C64,C65,C68)</f>
        <v>39745.21</v>
      </c>
      <c r="D69" s="50">
        <f>SUM(D64,D65,D68)</f>
        <v>47635.64</v>
      </c>
      <c r="E69" s="50">
        <v>0</v>
      </c>
      <c r="F69" s="50">
        <v>0</v>
      </c>
      <c r="G69" s="50">
        <f>SUM(C69:D69)</f>
        <v>87380.85</v>
      </c>
      <c r="H69" s="50">
        <v>0</v>
      </c>
      <c r="I69" s="50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164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49">
        <f>SUM(C7:C9)</f>
        <v>0</v>
      </c>
      <c r="D6" s="49">
        <f>SUM(D7:D9)</f>
        <v>463.59</v>
      </c>
    </row>
    <row r="7" spans="1:4">
      <c r="A7" s="5" t="s">
        <v>169</v>
      </c>
      <c r="B7" s="13"/>
      <c r="C7" s="49">
        <v>0</v>
      </c>
      <c r="D7" s="49">
        <v>0</v>
      </c>
    </row>
    <row r="8" spans="1:4">
      <c r="A8" s="5" t="s">
        <v>170</v>
      </c>
      <c r="B8" s="13"/>
      <c r="C8" s="49">
        <v>0</v>
      </c>
      <c r="D8" s="49">
        <v>0</v>
      </c>
    </row>
    <row r="9" spans="1:4">
      <c r="A9" s="5" t="s">
        <v>171</v>
      </c>
      <c r="B9" s="13"/>
      <c r="C9" s="49">
        <v>0</v>
      </c>
      <c r="D9" s="49">
        <v>463.59</v>
      </c>
    </row>
    <row r="10" spans="1:4">
      <c r="A10" s="5" t="s">
        <v>172</v>
      </c>
      <c r="B10" s="13"/>
      <c r="C10" s="49">
        <v>0</v>
      </c>
      <c r="D10" s="49">
        <v>0</v>
      </c>
    </row>
    <row r="11" spans="1:4">
      <c r="A11" s="5" t="s">
        <v>173</v>
      </c>
      <c r="B11" s="13"/>
      <c r="C11" s="49">
        <v>460.13</v>
      </c>
      <c r="D11" s="49">
        <v>0</v>
      </c>
    </row>
    <row r="12" spans="1:4">
      <c r="A12" s="5" t="s">
        <v>174</v>
      </c>
      <c r="B12" s="13"/>
      <c r="C12" s="49">
        <v>0</v>
      </c>
      <c r="D12" s="49">
        <v>0</v>
      </c>
    </row>
    <row r="13" spans="1:4">
      <c r="A13" s="5" t="s">
        <v>175</v>
      </c>
      <c r="B13" s="13"/>
      <c r="C13" s="49">
        <v>0.36</v>
      </c>
      <c r="D13" s="49">
        <v>0</v>
      </c>
    </row>
    <row r="14" spans="1:4">
      <c r="A14" s="5" t="s">
        <v>176</v>
      </c>
      <c r="B14" s="13"/>
      <c r="C14" s="49">
        <v>0</v>
      </c>
      <c r="D14" s="49">
        <v>0</v>
      </c>
    </row>
    <row r="15" spans="1:4">
      <c r="A15" s="4" t="s">
        <v>177</v>
      </c>
      <c r="B15" s="14"/>
      <c r="C15" s="48">
        <f>SUM(C6,C10,C11,C12,C13,C14)</f>
        <v>460.49</v>
      </c>
      <c r="D15" s="48">
        <f>SUM(D6,D10,D11,D12,D13,D14)</f>
        <v>463.59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180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Usuario de Windows</cp:lastModifiedBy>
  <dcterms:created xsi:type="dcterms:W3CDTF">2018-04-09T14:46:31Z</dcterms:created>
  <dcterms:modified xsi:type="dcterms:W3CDTF">2018-10-05T10:42:54Z</dcterms:modified>
</cp:coreProperties>
</file>